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xr:revisionPtr revIDLastSave="0" documentId="8_{97E8F703-855D-CF48-8A22-60E4B69155A6}" xr6:coauthVersionLast="45" xr6:coauthVersionMax="45" xr10:uidLastSave="{00000000-0000-0000-0000-000000000000}"/>
  <bookViews>
    <workbookView xWindow="0" yWindow="0" windowWidth="16384" windowHeight="8192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Arkusz1!$A$1:$K$123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" i="2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E47" i="1"/>
  <c r="H47" i="1"/>
  <c r="E48" i="1"/>
  <c r="H48" i="1"/>
  <c r="G49" i="1"/>
  <c r="H111" i="1"/>
  <c r="H112" i="1"/>
  <c r="H114" i="1"/>
  <c r="H116" i="1"/>
  <c r="D116" i="1"/>
  <c r="G53" i="1"/>
  <c r="G54" i="1"/>
  <c r="G57" i="1"/>
  <c r="G58" i="1"/>
  <c r="G59" i="1"/>
  <c r="G65" i="1"/>
  <c r="G69" i="1"/>
  <c r="G70" i="1"/>
  <c r="G71" i="1"/>
  <c r="G73" i="1"/>
  <c r="G80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4" i="1"/>
</calcChain>
</file>

<file path=xl/sharedStrings.xml><?xml version="1.0" encoding="utf-8"?>
<sst xmlns="http://schemas.openxmlformats.org/spreadsheetml/2006/main" count="171" uniqueCount="145">
  <si>
    <t>Colway Sklep tel. 796 227 553</t>
  </si>
  <si>
    <t>Imię i Nazwisko</t>
  </si>
  <si>
    <t>ID Menedżera</t>
  </si>
  <si>
    <t>Data</t>
  </si>
  <si>
    <t>colway_sklep@vp.pl</t>
  </si>
  <si>
    <t>Metoda płatności</t>
  </si>
  <si>
    <t>Metoda wysyłki</t>
  </si>
  <si>
    <t>Produkt</t>
  </si>
  <si>
    <t>Pojemność</t>
  </si>
  <si>
    <t>Cena det. brutto</t>
  </si>
  <si>
    <t>Cena det. netto</t>
  </si>
  <si>
    <t>Ilość</t>
  </si>
  <si>
    <t>Wartość punktowa</t>
  </si>
  <si>
    <t>Do zapłaty wg cen menedżerskich</t>
  </si>
  <si>
    <t>Atelokolagen Perłowy</t>
  </si>
  <si>
    <t>120 ml</t>
  </si>
  <si>
    <t>Atelomaska na Noc</t>
  </si>
  <si>
    <t>Atelowoda Komórkowa</t>
  </si>
  <si>
    <t>150 ml</t>
  </si>
  <si>
    <r>
      <rPr>
        <sz val="10"/>
        <color rgb="FF002142"/>
        <rFont val="Verdana"/>
        <family val="2"/>
        <charset val="238"/>
      </rPr>
      <t>Atelokrem MC</t>
    </r>
    <r>
      <rPr>
        <vertAlign val="superscript"/>
        <sz val="10"/>
        <color rgb="FF002142"/>
        <rFont val="Verdana"/>
        <family val="2"/>
        <charset val="238"/>
      </rPr>
      <t xml:space="preserve">2 </t>
    </r>
  </si>
  <si>
    <t>50 ml</t>
  </si>
  <si>
    <t>Atelokolagen COLWAY</t>
  </si>
  <si>
    <t>Atelopłyn do Demakijażu</t>
  </si>
  <si>
    <t>300 ml</t>
  </si>
  <si>
    <t>Złoty Zestaw Atelo COLWAY</t>
  </si>
  <si>
    <t>Kolagen VEGE</t>
  </si>
  <si>
    <t>45 ml</t>
  </si>
  <si>
    <t>Kolagen Naturalny PLATINUM</t>
  </si>
  <si>
    <t>200 ml</t>
  </si>
  <si>
    <t>100 ml</t>
  </si>
  <si>
    <t>Kolagen Naturalny SILVER</t>
  </si>
  <si>
    <t>Kolagen Naturalny GRAPHITE</t>
  </si>
  <si>
    <t>LunaCol</t>
  </si>
  <si>
    <t>60 kapsułek</t>
  </si>
  <si>
    <t>DetoCol</t>
  </si>
  <si>
    <t>90 kapsułek</t>
  </si>
  <si>
    <t>BabyCol</t>
  </si>
  <si>
    <t>60 pastylek</t>
  </si>
  <si>
    <t>ORACol</t>
  </si>
  <si>
    <t>GanoCord</t>
  </si>
  <si>
    <t>Colamina</t>
  </si>
  <si>
    <t>100 kapsułek</t>
  </si>
  <si>
    <t>Colvita 120</t>
  </si>
  <si>
    <t>120 kapsułek</t>
  </si>
  <si>
    <t>Colvita 60</t>
  </si>
  <si>
    <t>Axanta</t>
  </si>
  <si>
    <t>ColDeKa</t>
  </si>
  <si>
    <t>Witamina C-olway</t>
  </si>
  <si>
    <t>Blue Diamond Spectrum</t>
  </si>
  <si>
    <t>18 ml</t>
  </si>
  <si>
    <t>Herbaceum Balsam</t>
  </si>
  <si>
    <t>Colaceum</t>
  </si>
  <si>
    <t>Peeling Diamentowy</t>
  </si>
  <si>
    <t>75 ml</t>
  </si>
  <si>
    <t>Chusteczki Kolagenowe</t>
  </si>
  <si>
    <t>20 szt.</t>
  </si>
  <si>
    <t>Krem Niebieski Diament</t>
  </si>
  <si>
    <t>Zestaw Napinający pod Oczy</t>
  </si>
  <si>
    <t>30 + 15 ml</t>
  </si>
  <si>
    <t>Eliksir pod Oczy</t>
  </si>
  <si>
    <t>15 ml</t>
  </si>
  <si>
    <t>Eliksir dr Słonia</t>
  </si>
  <si>
    <t>Serum Wyszczuplające</t>
  </si>
  <si>
    <t>Kolagenowy Żel do Mycia</t>
  </si>
  <si>
    <t>250 ml</t>
  </si>
  <si>
    <t>Szampon Zagęszczający Włosy</t>
  </si>
  <si>
    <t>Odżywka Zagęszczająca Włosy</t>
  </si>
  <si>
    <t>Suma - Produkty</t>
  </si>
  <si>
    <t>Asortyment reklamowy</t>
  </si>
  <si>
    <t>Cena brutto</t>
  </si>
  <si>
    <t>Do zapłaty</t>
  </si>
  <si>
    <t>Skrypt  szkoleniowy "ZESZYT SZKOLENIOWY NR 2"</t>
  </si>
  <si>
    <t>Colwayowe SPA(11 szt.)</t>
  </si>
  <si>
    <t>Folder Gabinetowy(1 szt.)</t>
  </si>
  <si>
    <t>Informator - DetoCol(1 szt.)</t>
  </si>
  <si>
    <t>Informator - LunaCol(1 szt.)</t>
  </si>
  <si>
    <t>Pojemnik na suplementy</t>
  </si>
  <si>
    <t>Torba bawełniana - "Zapytaj mnie o COLWAY"</t>
  </si>
  <si>
    <t>Notes A5</t>
  </si>
  <si>
    <t>Długopis - "Zapytaj mnie o COLWAY"</t>
  </si>
  <si>
    <t>Butelka - "Zapytaj mnie o COLWAY"</t>
  </si>
  <si>
    <t>Informator Produktów COLWAY (1 szt.)</t>
  </si>
  <si>
    <t>Folder Złota linia Atelo-COLWAY (1 szt.)</t>
  </si>
  <si>
    <t>Folder Suplementy (1 szt.)</t>
  </si>
  <si>
    <t>Folder Klasyczna Linia kosmetyczna (1 szt.)</t>
  </si>
  <si>
    <t>Ulotki ekonomiczne - Niebieski Diament (50 szt.)</t>
  </si>
  <si>
    <t>Ulotki ekonomiczne - Atelomaska na Noc (50 szt.)</t>
  </si>
  <si>
    <t>Ulotki ekonomiczne - Atelokrem Multi-korygujący( 50 szt.)</t>
  </si>
  <si>
    <t>Ulotki ekonomiczne - Atelokolagen COLWAY (50 szt.)</t>
  </si>
  <si>
    <t>Ulotki ekonomiczne - Atelowoda komórkowa (50 szt.)</t>
  </si>
  <si>
    <t>Ulotki ekonomiczne - Atelokrem MC2 (50 szt.)</t>
  </si>
  <si>
    <t xml:space="preserve"> Ulotka Atelokolagen - PAKIET (50 szt.)</t>
  </si>
  <si>
    <t>Ulotki ekonomiczne - Niebieski Diament(50 szt.)</t>
  </si>
  <si>
    <t>Ulotki ekonomiczne - Atelomaska na Noc(50 szt.)</t>
  </si>
  <si>
    <t>Ulotki ekonomiczne - Atelokolagen COLWAY(50 szt.)</t>
  </si>
  <si>
    <t>Ulotki ekonomiczne - Atelowoda komórkowa(50 szt.)</t>
  </si>
  <si>
    <t>Ulotki ekonomiczne - Atelokrem MC2(50 szt.)</t>
  </si>
  <si>
    <t>Ulotka Atelokolagen - wersja polska PAKIET (50 szt.)</t>
  </si>
  <si>
    <t xml:space="preserve"> Ulotka reklamowa trójdzielna „Colvita + C-olway” - PAKIET(50 szt.)</t>
  </si>
  <si>
    <t>Ulotka reklamowa trójdzielna "kolagen" pol.-ang. Pakiet (50 szt.)</t>
  </si>
  <si>
    <t>Ulotka reklamowa trójdzielna "kolagen" niem.-ros. Pakiet (50 szt.)</t>
  </si>
  <si>
    <t xml:space="preserve">Komplet materiałów informacyjno-reklamowych "NIEBIESKA TECZKA" </t>
  </si>
  <si>
    <t>Skrypt  szkoleniowy "ZESZYT SZKOLENIOWY NR 1"</t>
  </si>
  <si>
    <t>Skrypt  szkoleniowy "ZESZYT SZKOLENIOWY NR 4"</t>
  </si>
  <si>
    <t>Reklamówki foliowe (50 szt.)  29x40  cm</t>
  </si>
  <si>
    <t>Elegancka torba papierowa</t>
  </si>
  <si>
    <t>Naklejki "COLWAY"</t>
  </si>
  <si>
    <t>Bloczek umów menedżerskich</t>
  </si>
  <si>
    <t>Bloczek umów dystrybucyjnych</t>
  </si>
  <si>
    <t xml:space="preserve">Bloczek umów członkowsko-rabatowych </t>
  </si>
  <si>
    <t xml:space="preserve">Książka Witamina C-olway </t>
  </si>
  <si>
    <t xml:space="preserve"> </t>
  </si>
  <si>
    <t>Książka dr Batieczko - wersja polska</t>
  </si>
  <si>
    <t>Książka dr Batieczko - wersja rosyjska</t>
  </si>
  <si>
    <t xml:space="preserve">Książka dr Batieczko - wersja angielska </t>
  </si>
  <si>
    <t>Próbka - Blue Diamond 5 ml</t>
  </si>
  <si>
    <t>Próbki Atelomaska na Noc w saszetkach 1,1 ml (10 szt)</t>
  </si>
  <si>
    <t>Próbki Atelokolagen COLWAY w saszetkach 1,1 ml (10 szt)</t>
  </si>
  <si>
    <r>
      <rPr>
        <sz val="10"/>
        <color rgb="FF002142"/>
        <rFont val="Verdana"/>
        <family val="2"/>
        <charset val="238"/>
      </rPr>
      <t>Próbki Atelokremu MC</t>
    </r>
    <r>
      <rPr>
        <vertAlign val="superscript"/>
        <sz val="10"/>
        <color rgb="FF002142"/>
        <rFont val="Verdana"/>
        <family val="2"/>
        <charset val="238"/>
      </rPr>
      <t>2</t>
    </r>
    <r>
      <rPr>
        <sz val="10"/>
        <color rgb="FF002142"/>
        <rFont val="Verdana"/>
        <family val="2"/>
        <charset val="238"/>
      </rPr>
      <t xml:space="preserve"> w saszetkach 1,1 ml (10 szt)</t>
    </r>
  </si>
  <si>
    <t>Próbki kolagenu naturalnego w saszetkach 1,1 ml (10szt)</t>
  </si>
  <si>
    <t>Próbki kremu na dzień w saszetkach (10szt)</t>
  </si>
  <si>
    <t>Próbki kremu na noc w saszetkach (10szt)</t>
  </si>
  <si>
    <t>Tester Krem nawilżający na noc  50 ml</t>
  </si>
  <si>
    <t>Tester Krem regenerujący na dzień 50 ml</t>
  </si>
  <si>
    <t>Tester Peeling  50 ml</t>
  </si>
  <si>
    <t>Tester Tonik  50ml</t>
  </si>
  <si>
    <t xml:space="preserve">Odznaka Menedżerska Srebrna </t>
  </si>
  <si>
    <t>Koszt ochrony  termicznej  (box + wkład)</t>
  </si>
  <si>
    <t>Koszt ochrony  termicznej  (box duży + wkład)</t>
  </si>
  <si>
    <t>Opłata za dostęp do Strefy Menedżera</t>
  </si>
  <si>
    <r>
      <rPr>
        <sz val="9"/>
        <color rgb="FF002142"/>
        <rFont val="Verdana"/>
        <family val="2"/>
        <charset val="238"/>
      </rPr>
      <t xml:space="preserve">Zamówienia &lt; 1000 pkt. koszt wysyłki - Kurier DPD 15zł
Zamówienie od 1000 do 2599,99 pkt. - Kurier DPD 10 zł
</t>
    </r>
    <r>
      <rPr>
        <b/>
        <sz val="9"/>
        <color rgb="FF002142"/>
        <rFont val="Verdana"/>
        <family val="2"/>
        <charset val="238"/>
      </rPr>
      <t>Zamówienie &gt; 2600 pkt. - 0zł</t>
    </r>
  </si>
  <si>
    <t>Suma - Reklama</t>
  </si>
  <si>
    <r>
      <rPr>
        <b/>
        <sz val="12"/>
        <color rgb="FF002142"/>
        <rFont val="Verdana"/>
        <family val="2"/>
        <charset val="238"/>
      </rPr>
      <t xml:space="preserve">Łączna kwota </t>
    </r>
    <r>
      <rPr>
        <sz val="12"/>
        <color rgb="FF002142"/>
        <rFont val="Verdana"/>
        <family val="2"/>
        <charset val="238"/>
      </rPr>
      <t>do zapłaty za towar handlowy i asortyment reklamowy</t>
    </r>
  </si>
  <si>
    <t>Prowizja</t>
  </si>
  <si>
    <t>Proszę o wystawienie faktury VAT                   i dołączenie jej do wysyłki</t>
  </si>
  <si>
    <t>TAK / NIE</t>
  </si>
  <si>
    <t>Adres wraz z tel. komórkowym osoby odbierającej</t>
  </si>
  <si>
    <t>Podpis Menedżera</t>
  </si>
  <si>
    <t>Medoty wysyłki</t>
  </si>
  <si>
    <t>Metoda Płatności</t>
  </si>
  <si>
    <t>Kurier DPD</t>
  </si>
  <si>
    <t>Za pobraniem</t>
  </si>
  <si>
    <t>Poczta Polska</t>
  </si>
  <si>
    <t>Prowizja + pobranie</t>
  </si>
  <si>
    <t>Przelew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</si>
</sst>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&quot;, &quot;mmmm\ dd&quot;, &quot;yyyy"/>
    <numFmt numFmtId="165" formatCode="#,##0.00&quot; zł&quot;"/>
    <numFmt numFmtId="166" formatCode="#,##0.00&quot; zł&quot;;[Red]\-#,##0.00&quot; zł&quot;"/>
    <numFmt numFmtId="167" formatCode="dd\-mmm"/>
  </numFmts>
  <fonts count="13" x14ac:knownFonts="1">
    <font>
      <sz val="11"/>
      <color rgb="FF000000"/>
      <name val="Calibri"/>
      <family val="2"/>
      <charset val="238"/>
    </font>
    <font>
      <sz val="10"/>
      <color rgb="FF002142"/>
      <name val="Verdana"/>
      <family val="2"/>
      <charset val="238"/>
    </font>
    <font>
      <b/>
      <sz val="10"/>
      <color rgb="FF002142"/>
      <name val="Verdana"/>
      <family val="2"/>
      <charset val="238"/>
    </font>
    <font>
      <u/>
      <sz val="11"/>
      <color rgb="FF0000FF"/>
      <name val="Calibri"/>
      <family val="2"/>
      <charset val="238"/>
    </font>
    <font>
      <u/>
      <sz val="10"/>
      <color rgb="FF002142"/>
      <name val="Verdana"/>
      <family val="2"/>
      <charset val="238"/>
    </font>
    <font>
      <u/>
      <sz val="10"/>
      <color rgb="FF0000FF"/>
      <name val="Verdana"/>
      <family val="2"/>
      <charset val="238"/>
    </font>
    <font>
      <b/>
      <sz val="11"/>
      <color rgb="FF002142"/>
      <name val="Verdana"/>
      <family val="2"/>
      <charset val="238"/>
    </font>
    <font>
      <vertAlign val="superscript"/>
      <sz val="10"/>
      <color rgb="FF002142"/>
      <name val="Verdana"/>
      <family val="2"/>
      <charset val="238"/>
    </font>
    <font>
      <b/>
      <sz val="12"/>
      <color rgb="FF002142"/>
      <name val="Verdana"/>
      <family val="2"/>
      <charset val="238"/>
    </font>
    <font>
      <sz val="10"/>
      <name val="Verdana"/>
      <family val="2"/>
      <charset val="238"/>
    </font>
    <font>
      <sz val="9"/>
      <color rgb="FF002142"/>
      <name val="Verdana"/>
      <family val="2"/>
      <charset val="238"/>
    </font>
    <font>
      <b/>
      <sz val="9"/>
      <color rgb="FF002142"/>
      <name val="Verdana"/>
      <family val="2"/>
      <charset val="238"/>
    </font>
    <font>
      <sz val="12"/>
      <color rgb="FF002142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95B3D7"/>
        <bgColor rgb="FF9999FF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B9CDE5"/>
        <bgColor rgb="FFC0C0C0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09">
    <xf numFmtId="0" fontId="0" fillId="0" borderId="0" xfId="0"/>
    <xf numFmtId="0" fontId="1" fillId="4" borderId="31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49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16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vertical="center" wrapText="1"/>
    </xf>
    <xf numFmtId="0" fontId="6" fillId="3" borderId="10" xfId="0" applyFont="1" applyFill="1" applyBorder="1" applyAlignment="1" applyProtection="1">
      <alignment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/>
    </xf>
    <xf numFmtId="165" fontId="1" fillId="4" borderId="12" xfId="0" applyNumberFormat="1" applyFont="1" applyFill="1" applyBorder="1" applyAlignment="1" applyProtection="1">
      <alignment horizontal="right" vertical="center" wrapText="1" indent="1"/>
    </xf>
    <xf numFmtId="165" fontId="1" fillId="4" borderId="13" xfId="0" applyNumberFormat="1" applyFont="1" applyFill="1" applyBorder="1" applyAlignment="1" applyProtection="1">
      <alignment horizontal="right" vertical="center" indent="1"/>
    </xf>
    <xf numFmtId="1" fontId="1" fillId="5" borderId="14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5" xfId="0" applyNumberFormat="1" applyFont="1" applyFill="1" applyBorder="1" applyAlignment="1" applyProtection="1">
      <alignment vertical="center" wrapText="1"/>
      <protection locked="0"/>
    </xf>
    <xf numFmtId="2" fontId="1" fillId="4" borderId="12" xfId="0" applyNumberFormat="1" applyFont="1" applyFill="1" applyBorder="1" applyAlignment="1" applyProtection="1">
      <alignment horizontal="center" vertical="center" wrapText="1"/>
    </xf>
    <xf numFmtId="165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/>
    </xf>
    <xf numFmtId="165" fontId="1" fillId="4" borderId="16" xfId="0" applyNumberFormat="1" applyFont="1" applyFill="1" applyBorder="1" applyAlignment="1" applyProtection="1">
      <alignment horizontal="right" vertical="center" wrapText="1" indent="1"/>
    </xf>
    <xf numFmtId="165" fontId="1" fillId="4" borderId="17" xfId="0" applyNumberFormat="1" applyFont="1" applyFill="1" applyBorder="1" applyAlignment="1" applyProtection="1">
      <alignment horizontal="right" vertical="center" indent="1"/>
    </xf>
    <xf numFmtId="1" fontId="1" fillId="4" borderId="18" xfId="0" applyNumberFormat="1" applyFont="1" applyFill="1" applyBorder="1" applyAlignment="1" applyProtection="1">
      <alignment vertical="center" wrapText="1"/>
      <protection locked="0"/>
    </xf>
    <xf numFmtId="2" fontId="1" fillId="4" borderId="16" xfId="0" applyNumberFormat="1" applyFont="1" applyFill="1" applyBorder="1" applyAlignment="1" applyProtection="1">
      <alignment horizontal="center" vertical="center" wrapText="1"/>
    </xf>
    <xf numFmtId="165" fontId="1" fillId="4" borderId="4" xfId="0" applyNumberFormat="1" applyFont="1" applyFill="1" applyBorder="1" applyAlignment="1" applyProtection="1">
      <alignment horizontal="center" vertical="center" wrapText="1"/>
    </xf>
    <xf numFmtId="166" fontId="1" fillId="4" borderId="16" xfId="0" applyNumberFormat="1" applyFont="1" applyFill="1" applyBorder="1" applyAlignment="1" applyProtection="1">
      <alignment horizontal="right" vertical="center" wrapText="1" indent="1"/>
    </xf>
    <xf numFmtId="165" fontId="1" fillId="4" borderId="16" xfId="0" applyNumberFormat="1" applyFont="1" applyFill="1" applyBorder="1" applyAlignment="1" applyProtection="1">
      <alignment horizontal="right" vertical="center" inden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/>
    </xf>
    <xf numFmtId="165" fontId="1" fillId="4" borderId="19" xfId="0" applyNumberFormat="1" applyFont="1" applyFill="1" applyBorder="1" applyAlignment="1" applyProtection="1">
      <alignment horizontal="right" vertical="center" wrapText="1" indent="1"/>
    </xf>
    <xf numFmtId="165" fontId="1" fillId="4" borderId="20" xfId="0" applyNumberFormat="1" applyFont="1" applyFill="1" applyBorder="1" applyAlignment="1" applyProtection="1">
      <alignment horizontal="right" vertical="center" indent="1"/>
    </xf>
    <xf numFmtId="1" fontId="1" fillId="4" borderId="21" xfId="0" applyNumberFormat="1" applyFont="1" applyFill="1" applyBorder="1" applyAlignment="1" applyProtection="1">
      <alignment vertical="center" wrapText="1"/>
      <protection locked="0"/>
    </xf>
    <xf numFmtId="2" fontId="1" fillId="4" borderId="19" xfId="0" applyNumberFormat="1" applyFont="1" applyFill="1" applyBorder="1" applyAlignment="1" applyProtection="1">
      <alignment horizontal="center" vertical="center" wrapText="1"/>
    </xf>
    <xf numFmtId="165" fontId="1" fillId="4" borderId="6" xfId="0" applyNumberFormat="1" applyFont="1" applyFill="1" applyBorder="1" applyAlignment="1" applyProtection="1">
      <alignment horizontal="center" vertical="center" wrapText="1"/>
    </xf>
    <xf numFmtId="165" fontId="6" fillId="3" borderId="2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2" fillId="4" borderId="25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6" fillId="4" borderId="26" xfId="0" applyFont="1" applyFill="1" applyBorder="1" applyAlignment="1" applyProtection="1">
      <alignment horizontal="center" vertical="center"/>
    </xf>
    <xf numFmtId="0" fontId="6" fillId="4" borderId="27" xfId="0" applyFont="1" applyFill="1" applyBorder="1" applyAlignment="1" applyProtection="1">
      <alignment horizontal="center" vertical="center"/>
    </xf>
    <xf numFmtId="165" fontId="1" fillId="4" borderId="0" xfId="0" applyNumberFormat="1" applyFont="1" applyFill="1" applyBorder="1" applyAlignment="1" applyProtection="1">
      <alignment horizontal="center" vertical="center"/>
    </xf>
    <xf numFmtId="1" fontId="1" fillId="4" borderId="0" xfId="0" applyNumberFormat="1" applyFont="1" applyFill="1" applyBorder="1" applyAlignment="1" applyProtection="1">
      <alignment horizontal="center" vertical="center"/>
      <protection locked="0"/>
    </xf>
    <xf numFmtId="2" fontId="1" fillId="4" borderId="0" xfId="0" applyNumberFormat="1" applyFont="1" applyFill="1" applyBorder="1" applyAlignment="1" applyProtection="1">
      <alignment horizontal="center" vertical="center"/>
    </xf>
    <xf numFmtId="4" fontId="1" fillId="4" borderId="0" xfId="0" applyNumberFormat="1" applyFont="1" applyFill="1" applyBorder="1" applyAlignment="1" applyProtection="1">
      <alignment horizontal="center" vertical="center"/>
    </xf>
    <xf numFmtId="165" fontId="1" fillId="4" borderId="17" xfId="0" applyNumberFormat="1" applyFont="1" applyFill="1" applyBorder="1" applyAlignment="1" applyProtection="1">
      <alignment horizontal="center" vertical="center"/>
    </xf>
    <xf numFmtId="1" fontId="9" fillId="5" borderId="14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Alignment="1" applyProtection="1">
      <alignment horizontal="center" vertical="center"/>
    </xf>
    <xf numFmtId="4" fontId="1" fillId="4" borderId="4" xfId="0" applyNumberFormat="1" applyFont="1" applyFill="1" applyBorder="1" applyAlignment="1" applyProtection="1">
      <alignment horizontal="center" vertical="center"/>
    </xf>
    <xf numFmtId="2" fontId="1" fillId="4" borderId="18" xfId="0" applyNumberFormat="1" applyFont="1" applyFill="1" applyBorder="1" applyAlignment="1" applyProtection="1">
      <alignment horizontal="center" vertical="center"/>
    </xf>
    <xf numFmtId="2" fontId="1" fillId="4" borderId="30" xfId="0" applyNumberFormat="1" applyFont="1" applyFill="1" applyBorder="1" applyAlignment="1" applyProtection="1">
      <alignment horizontal="center" vertical="center"/>
    </xf>
    <xf numFmtId="165" fontId="1" fillId="4" borderId="32" xfId="0" applyNumberFormat="1" applyFont="1" applyFill="1" applyBorder="1" applyAlignment="1" applyProtection="1">
      <alignment horizontal="center" vertical="center"/>
    </xf>
    <xf numFmtId="1" fontId="9" fillId="5" borderId="7" xfId="0" applyNumberFormat="1" applyFont="1" applyFill="1" applyBorder="1" applyAlignment="1" applyProtection="1">
      <alignment horizontal="center" vertical="center"/>
      <protection locked="0"/>
    </xf>
    <xf numFmtId="2" fontId="1" fillId="4" borderId="33" xfId="0" applyNumberFormat="1" applyFont="1" applyFill="1" applyBorder="1" applyAlignment="1" applyProtection="1">
      <alignment horizontal="center" vertical="center"/>
    </xf>
    <xf numFmtId="4" fontId="1" fillId="4" borderId="34" xfId="0" applyNumberFormat="1" applyFont="1" applyFill="1" applyBorder="1" applyAlignment="1" applyProtection="1">
      <alignment horizontal="center" vertical="center"/>
    </xf>
    <xf numFmtId="2" fontId="1" fillId="4" borderId="36" xfId="0" applyNumberFormat="1" applyFont="1" applyFill="1" applyBorder="1" applyAlignment="1" applyProtection="1">
      <alignment horizontal="center" vertical="center"/>
    </xf>
    <xf numFmtId="4" fontId="1" fillId="4" borderId="37" xfId="0" applyNumberFormat="1" applyFont="1" applyFill="1" applyBorder="1" applyAlignment="1" applyProtection="1">
      <alignment horizontal="center" vertical="center"/>
    </xf>
    <xf numFmtId="2" fontId="8" fillId="2" borderId="0" xfId="0" applyNumberFormat="1" applyFont="1" applyFill="1" applyBorder="1" applyAlignment="1" applyProtection="1">
      <alignment horizontal="center" vertical="center"/>
    </xf>
    <xf numFmtId="165" fontId="6" fillId="3" borderId="38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165" fontId="1" fillId="2" borderId="0" xfId="0" applyNumberFormat="1" applyFont="1" applyFill="1" applyBorder="1" applyAlignment="1" applyProtection="1">
      <alignment vertical="center"/>
    </xf>
    <xf numFmtId="4" fontId="8" fillId="4" borderId="39" xfId="0" applyNumberFormat="1" applyFont="1" applyFill="1" applyBorder="1" applyAlignment="1" applyProtection="1">
      <alignment vertical="center"/>
    </xf>
    <xf numFmtId="165" fontId="2" fillId="3" borderId="7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26" xfId="0" applyFont="1" applyFill="1" applyBorder="1" applyAlignment="1" applyProtection="1">
      <alignment vertical="center"/>
    </xf>
    <xf numFmtId="165" fontId="1" fillId="6" borderId="14" xfId="0" applyNumberFormat="1" applyFont="1" applyFill="1" applyBorder="1" applyAlignment="1" applyProtection="1">
      <alignment horizontal="right" vertical="center"/>
      <protection locked="0"/>
    </xf>
    <xf numFmtId="0" fontId="12" fillId="4" borderId="40" xfId="0" applyFont="1" applyFill="1" applyBorder="1" applyAlignment="1" applyProtection="1">
      <alignment vertical="center"/>
      <protection locked="0"/>
    </xf>
    <xf numFmtId="165" fontId="2" fillId="4" borderId="38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2" fontId="1" fillId="2" borderId="8" xfId="0" applyNumberFormat="1" applyFont="1" applyFill="1" applyBorder="1" applyAlignment="1" applyProtection="1">
      <alignment vertical="center"/>
      <protection locked="0"/>
    </xf>
    <xf numFmtId="0" fontId="1" fillId="4" borderId="8" xfId="0" applyFont="1" applyFill="1" applyBorder="1" applyAlignment="1" applyProtection="1">
      <alignment vertical="center"/>
      <protection locked="0"/>
    </xf>
    <xf numFmtId="0" fontId="1" fillId="4" borderId="40" xfId="0" applyFont="1" applyFill="1" applyBorder="1" applyAlignment="1" applyProtection="1">
      <alignment vertical="center"/>
      <protection locked="0"/>
    </xf>
    <xf numFmtId="0" fontId="0" fillId="0" borderId="0" xfId="0" applyFont="1"/>
    <xf numFmtId="0" fontId="9" fillId="0" borderId="0" xfId="0" applyFont="1" applyAlignment="1" applyProtection="1">
      <alignment vertical="center"/>
    </xf>
    <xf numFmtId="0" fontId="10" fillId="4" borderId="35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 indent="1"/>
    </xf>
    <xf numFmtId="0" fontId="8" fillId="4" borderId="35" xfId="0" applyFont="1" applyFill="1" applyBorder="1" applyAlignment="1" applyProtection="1">
      <alignment horizontal="left" vertical="center"/>
    </xf>
    <xf numFmtId="0" fontId="12" fillId="6" borderId="14" xfId="0" applyFont="1" applyFill="1" applyBorder="1" applyAlignment="1" applyProtection="1">
      <alignment horizontal="center" vertical="center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 wrapText="1"/>
      <protection locked="0"/>
    </xf>
    <xf numFmtId="2" fontId="2" fillId="3" borderId="14" xfId="0" applyNumberFormat="1" applyFont="1" applyFill="1" applyBorder="1" applyAlignment="1" applyProtection="1">
      <alignment horizontal="center" vertical="center"/>
      <protection locked="0"/>
    </xf>
    <xf numFmtId="167" fontId="1" fillId="2" borderId="42" xfId="0" applyNumberFormat="1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142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45000</xdr:colOff>
      <xdr:row>1</xdr:row>
      <xdr:rowOff>164520</xdr:rowOff>
    </xdr:from>
    <xdr:to>
      <xdr:col>1</xdr:col>
      <xdr:colOff>2409120</xdr:colOff>
      <xdr:row>4</xdr:row>
      <xdr:rowOff>201240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25790" b="25867"/>
        <a:stretch/>
      </xdr:blipFill>
      <xdr:spPr>
        <a:xfrm>
          <a:off x="427680" y="326160"/>
          <a:ext cx="2364120" cy="6750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A4" totalsRowShown="0">
  <autoFilter ref="A1:A4" xr:uid="{00000000-0009-0000-0100-000001000000}"/>
  <tableColumns count="1">
    <tableColumn id="1" xr3:uid="{00000000-0010-0000-0000-000001000000}" name="Medoty wysyłki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C1:C5" totalsRowShown="0">
  <autoFilter ref="C1:C5" xr:uid="{00000000-0009-0000-0100-000002000000}"/>
  <tableColumns count="1">
    <tableColumn id="1" xr3:uid="{00000000-0010-0000-0100-000001000000}" name="Metoda Płatności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hyperlink" Target="mailto:colway_sklep@vp.pl" TargetMode="Externa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123"/>
  <sheetViews>
    <sheetView tabSelected="1" topLeftCell="B1" zoomScale="80" zoomScaleNormal="80" workbookViewId="0">
      <selection activeCell="S27" sqref="S27"/>
    </sheetView>
  </sheetViews>
  <sheetFormatPr defaultRowHeight="15" x14ac:dyDescent="0.2"/>
  <cols>
    <col min="1" max="1" width="5.37890625" style="15" customWidth="1"/>
    <col min="2" max="2" width="38.7421875" style="16" customWidth="1"/>
    <col min="3" max="3" width="15.87109375" style="16" customWidth="1"/>
    <col min="4" max="5" width="12.9140625" style="16" customWidth="1"/>
    <col min="6" max="6" width="7.80078125" style="16" customWidth="1"/>
    <col min="7" max="7" width="9.14453125" style="16" hidden="1" customWidth="1"/>
    <col min="8" max="8" width="20.17578125" style="16" customWidth="1"/>
    <col min="9" max="9" width="24.75" style="16" customWidth="1"/>
    <col min="10" max="10" width="0.671875" style="15" customWidth="1"/>
    <col min="11" max="11" width="11.296875" style="15" customWidth="1"/>
    <col min="12" max="12" width="11.43359375" style="15"/>
    <col min="13" max="1025" width="9.01171875" style="15" customWidth="1"/>
  </cols>
  <sheetData>
    <row r="2" spans="2:10" ht="14.25" customHeight="1" x14ac:dyDescent="0.2">
      <c r="B2" s="14"/>
      <c r="C2" s="13" t="s">
        <v>0</v>
      </c>
      <c r="D2" s="13"/>
      <c r="E2" s="13"/>
    </row>
    <row r="3" spans="2:10" ht="18" customHeight="1" x14ac:dyDescent="0.2">
      <c r="B3" s="14"/>
      <c r="C3" s="13"/>
      <c r="D3" s="13"/>
      <c r="E3" s="13"/>
      <c r="F3" s="12" t="s">
        <v>1</v>
      </c>
      <c r="G3" s="12"/>
      <c r="H3" s="12"/>
      <c r="I3" s="18"/>
    </row>
    <row r="4" spans="2:10" ht="18" customHeight="1" x14ac:dyDescent="0.2">
      <c r="B4" s="14"/>
      <c r="C4" s="13"/>
      <c r="D4" s="13"/>
      <c r="E4" s="13"/>
      <c r="F4" s="11" t="s">
        <v>2</v>
      </c>
      <c r="G4" s="11"/>
      <c r="H4" s="11"/>
      <c r="I4" s="19"/>
    </row>
    <row r="5" spans="2:10" ht="17.25" customHeight="1" x14ac:dyDescent="0.2">
      <c r="B5" s="14"/>
      <c r="C5" s="13"/>
      <c r="D5" s="13"/>
      <c r="E5" s="13"/>
      <c r="F5" s="11" t="s">
        <v>3</v>
      </c>
      <c r="G5" s="11"/>
      <c r="H5" s="11"/>
      <c r="I5" s="20"/>
    </row>
    <row r="6" spans="2:10" ht="18" customHeight="1" x14ac:dyDescent="0.2">
      <c r="B6" s="21"/>
      <c r="C6" s="10" t="s">
        <v>4</v>
      </c>
      <c r="D6" s="10"/>
      <c r="E6" s="10"/>
      <c r="F6" s="11" t="s">
        <v>5</v>
      </c>
      <c r="G6" s="11"/>
      <c r="H6" s="11"/>
      <c r="I6" s="22"/>
    </row>
    <row r="7" spans="2:10" ht="20.25" customHeight="1" x14ac:dyDescent="0.2">
      <c r="F7" s="9" t="s">
        <v>6</v>
      </c>
      <c r="G7" s="9"/>
      <c r="H7" s="9"/>
      <c r="I7" s="23"/>
    </row>
    <row r="8" spans="2:10" ht="2.25" customHeight="1" x14ac:dyDescent="0.2"/>
    <row r="9" spans="2:10" ht="28.5" customHeight="1" x14ac:dyDescent="0.2">
      <c r="B9" s="24" t="s">
        <v>7</v>
      </c>
      <c r="C9" s="24" t="s">
        <v>8</v>
      </c>
      <c r="D9" s="25" t="s">
        <v>9</v>
      </c>
      <c r="E9" s="24" t="s">
        <v>10</v>
      </c>
      <c r="F9" s="26" t="s">
        <v>11</v>
      </c>
      <c r="G9" s="27"/>
      <c r="H9" s="24" t="s">
        <v>12</v>
      </c>
      <c r="I9" s="28" t="s">
        <v>13</v>
      </c>
    </row>
    <row r="10" spans="2:10" ht="14.1" customHeight="1" x14ac:dyDescent="0.2">
      <c r="B10" s="29" t="s">
        <v>14</v>
      </c>
      <c r="C10" s="30" t="s">
        <v>15</v>
      </c>
      <c r="D10" s="31">
        <v>287</v>
      </c>
      <c r="E10" s="32">
        <f>ROUND(D10/1.23,2)</f>
        <v>233.33</v>
      </c>
      <c r="F10" s="33"/>
      <c r="G10" s="34"/>
      <c r="H10" s="35">
        <f>ROUND(SUM((E10*F10)/1.15),2)</f>
        <v>0</v>
      </c>
      <c r="I10" s="36">
        <f>D10*J10*F10</f>
        <v>0</v>
      </c>
      <c r="J10" s="15">
        <v>0.57999999999999996</v>
      </c>
    </row>
    <row r="11" spans="2:10" ht="14.1" customHeight="1" x14ac:dyDescent="0.2">
      <c r="B11" s="37" t="s">
        <v>16</v>
      </c>
      <c r="C11" s="38" t="s">
        <v>15</v>
      </c>
      <c r="D11" s="39">
        <v>227</v>
      </c>
      <c r="E11" s="40">
        <f>ROUND(D11/1.23,2)</f>
        <v>184.55</v>
      </c>
      <c r="F11" s="33"/>
      <c r="G11" s="41"/>
      <c r="H11" s="42">
        <f>ROUND(SUM((E11*F11)/1.15),2)</f>
        <v>0</v>
      </c>
      <c r="I11" s="43">
        <f>D11*J11*F11</f>
        <v>0</v>
      </c>
      <c r="J11" s="15">
        <v>0.57999999999999996</v>
      </c>
    </row>
    <row r="12" spans="2:10" ht="14.1" customHeight="1" x14ac:dyDescent="0.2">
      <c r="B12" s="37" t="s">
        <v>17</v>
      </c>
      <c r="C12" s="38" t="s">
        <v>18</v>
      </c>
      <c r="D12" s="39">
        <v>127</v>
      </c>
      <c r="E12" s="40">
        <f>ROUND(D12/1.23,2)</f>
        <v>103.25</v>
      </c>
      <c r="F12" s="33"/>
      <c r="G12" s="41"/>
      <c r="H12" s="42">
        <f>ROUND(SUM((E12*F12)/1.15),2)</f>
        <v>0</v>
      </c>
      <c r="I12" s="43">
        <f>D12*J12*F12</f>
        <v>0</v>
      </c>
      <c r="J12" s="15">
        <v>0.57999999999999996</v>
      </c>
    </row>
    <row r="13" spans="2:10" ht="14.1" customHeight="1" x14ac:dyDescent="0.2">
      <c r="B13" s="37" t="s">
        <v>19</v>
      </c>
      <c r="C13" s="38" t="s">
        <v>20</v>
      </c>
      <c r="D13" s="39">
        <v>237</v>
      </c>
      <c r="E13" s="40">
        <f>ROUND(D13/1.23,2)</f>
        <v>192.68</v>
      </c>
      <c r="F13" s="33"/>
      <c r="G13" s="41"/>
      <c r="H13" s="42">
        <f>ROUND(SUM((E13*F13)/1.15),2)</f>
        <v>0</v>
      </c>
      <c r="I13" s="43">
        <f>D13*J13*F13</f>
        <v>0</v>
      </c>
      <c r="J13" s="15">
        <v>0.57999999999999996</v>
      </c>
    </row>
    <row r="14" spans="2:10" ht="14.1" customHeight="1" x14ac:dyDescent="0.2">
      <c r="B14" s="37" t="s">
        <v>21</v>
      </c>
      <c r="C14" s="38" t="s">
        <v>20</v>
      </c>
      <c r="D14" s="39">
        <v>287</v>
      </c>
      <c r="E14" s="40">
        <f>ROUND(D14/1.23,2)</f>
        <v>233.33</v>
      </c>
      <c r="F14" s="33"/>
      <c r="G14" s="41"/>
      <c r="H14" s="42">
        <f>ROUND(SUM((E14*F14)/1.15),2)</f>
        <v>0</v>
      </c>
      <c r="I14" s="43">
        <f>D14*J14*F14</f>
        <v>0</v>
      </c>
      <c r="J14" s="15">
        <v>0.57999999999999996</v>
      </c>
    </row>
    <row r="15" spans="2:10" ht="14.1" customHeight="1" x14ac:dyDescent="0.2">
      <c r="B15" s="37" t="s">
        <v>22</v>
      </c>
      <c r="C15" s="38" t="s">
        <v>23</v>
      </c>
      <c r="D15" s="44">
        <v>67</v>
      </c>
      <c r="E15" s="40">
        <f>ROUND(D15/1.23,2)</f>
        <v>54.47</v>
      </c>
      <c r="F15" s="33"/>
      <c r="G15" s="41"/>
      <c r="H15" s="42">
        <f>ROUND(SUM((E15*F15)/1.15),2)</f>
        <v>0</v>
      </c>
      <c r="I15" s="43">
        <f>D15*J15*F15</f>
        <v>0</v>
      </c>
      <c r="J15" s="15">
        <v>0.57999999999999996</v>
      </c>
    </row>
    <row r="16" spans="2:10" ht="14.1" customHeight="1" x14ac:dyDescent="0.2">
      <c r="B16" s="37" t="s">
        <v>24</v>
      </c>
      <c r="C16" s="38"/>
      <c r="D16" s="39">
        <v>627</v>
      </c>
      <c r="E16" s="40">
        <f>ROUND(D16/1.23,2)</f>
        <v>509.76</v>
      </c>
      <c r="F16" s="33"/>
      <c r="G16" s="41"/>
      <c r="H16" s="42">
        <f>ROUND(SUM((E16*F16)/1.15),2)</f>
        <v>0</v>
      </c>
      <c r="I16" s="43">
        <f>D16*J16*F16</f>
        <v>0</v>
      </c>
      <c r="J16" s="15">
        <v>0.57999999999999996</v>
      </c>
    </row>
    <row r="17" spans="2:10" ht="14.1" customHeight="1" x14ac:dyDescent="0.2">
      <c r="B17" s="37" t="s">
        <v>25</v>
      </c>
      <c r="C17" s="38" t="s">
        <v>26</v>
      </c>
      <c r="D17" s="39">
        <v>187</v>
      </c>
      <c r="E17" s="40">
        <f>ROUND(D17/1.23,2)</f>
        <v>152.03</v>
      </c>
      <c r="F17" s="33"/>
      <c r="G17" s="41"/>
      <c r="H17" s="42">
        <f>ROUND(SUM((E17*F17)/1.15),2)</f>
        <v>0</v>
      </c>
      <c r="I17" s="43">
        <f>D17*J17*F17</f>
        <v>0</v>
      </c>
      <c r="J17" s="15">
        <v>0.57999999999999996</v>
      </c>
    </row>
    <row r="18" spans="2:10" ht="14.1" customHeight="1" x14ac:dyDescent="0.2">
      <c r="B18" s="37" t="s">
        <v>27</v>
      </c>
      <c r="C18" s="38" t="s">
        <v>28</v>
      </c>
      <c r="D18" s="45">
        <v>477</v>
      </c>
      <c r="E18" s="40">
        <f>ROUND(D18/1.23,2)</f>
        <v>387.8</v>
      </c>
      <c r="F18" s="33"/>
      <c r="G18" s="41"/>
      <c r="H18" s="42">
        <f>ROUND(SUM((E18*F18)/1.15),2)</f>
        <v>0</v>
      </c>
      <c r="I18" s="43">
        <f>D18*J18*F18</f>
        <v>0</v>
      </c>
      <c r="J18" s="15">
        <v>0.57999999999999996</v>
      </c>
    </row>
    <row r="19" spans="2:10" ht="14.1" customHeight="1" x14ac:dyDescent="0.2">
      <c r="B19" s="37" t="s">
        <v>27</v>
      </c>
      <c r="C19" s="38" t="s">
        <v>29</v>
      </c>
      <c r="D19" s="45">
        <v>337</v>
      </c>
      <c r="E19" s="40">
        <f>ROUND(D19/1.23,2)</f>
        <v>273.98</v>
      </c>
      <c r="F19" s="33"/>
      <c r="G19" s="41"/>
      <c r="H19" s="42">
        <f>ROUND(SUM((E19*F19)/1.15),2)</f>
        <v>0</v>
      </c>
      <c r="I19" s="43">
        <f>D19*J19*F19</f>
        <v>0</v>
      </c>
      <c r="J19" s="15">
        <v>0.57999999999999996</v>
      </c>
    </row>
    <row r="20" spans="2:10" ht="14.1" customHeight="1" x14ac:dyDescent="0.2">
      <c r="B20" s="37" t="s">
        <v>27</v>
      </c>
      <c r="C20" s="38" t="s">
        <v>20</v>
      </c>
      <c r="D20" s="45">
        <v>227</v>
      </c>
      <c r="E20" s="40">
        <f>ROUND(D20/1.23,2)</f>
        <v>184.55</v>
      </c>
      <c r="F20" s="33"/>
      <c r="G20" s="41"/>
      <c r="H20" s="42">
        <f>ROUND(SUM((E20*F20)/1.15),2)</f>
        <v>0</v>
      </c>
      <c r="I20" s="43">
        <f>D20*J20*F20</f>
        <v>0</v>
      </c>
      <c r="J20" s="15">
        <v>0.57999999999999996</v>
      </c>
    </row>
    <row r="21" spans="2:10" ht="14.1" customHeight="1" x14ac:dyDescent="0.2">
      <c r="B21" s="37" t="s">
        <v>30</v>
      </c>
      <c r="C21" s="38" t="s">
        <v>28</v>
      </c>
      <c r="D21" s="45">
        <v>367</v>
      </c>
      <c r="E21" s="40">
        <f>ROUND(D21/1.23,2)</f>
        <v>298.37</v>
      </c>
      <c r="F21" s="33"/>
      <c r="G21" s="41"/>
      <c r="H21" s="42">
        <f>ROUND(SUM((E21*F21)/1.15),2)</f>
        <v>0</v>
      </c>
      <c r="I21" s="43">
        <f>D21*J21*F21</f>
        <v>0</v>
      </c>
      <c r="J21" s="15">
        <v>0.57999999999999996</v>
      </c>
    </row>
    <row r="22" spans="2:10" ht="14.1" customHeight="1" x14ac:dyDescent="0.2">
      <c r="B22" s="37" t="s">
        <v>30</v>
      </c>
      <c r="C22" s="38" t="s">
        <v>29</v>
      </c>
      <c r="D22" s="45">
        <v>257</v>
      </c>
      <c r="E22" s="40">
        <f>ROUND(D22/1.23,2)</f>
        <v>208.94</v>
      </c>
      <c r="F22" s="33"/>
      <c r="G22" s="41"/>
      <c r="H22" s="42">
        <f>ROUND(SUM((E22*F22)/1.15),2)</f>
        <v>0</v>
      </c>
      <c r="I22" s="43">
        <f>D22*J22*F22</f>
        <v>0</v>
      </c>
      <c r="J22" s="15">
        <v>0.57999999999999996</v>
      </c>
    </row>
    <row r="23" spans="2:10" ht="14.1" customHeight="1" x14ac:dyDescent="0.2">
      <c r="B23" s="37" t="s">
        <v>31</v>
      </c>
      <c r="C23" s="38" t="s">
        <v>28</v>
      </c>
      <c r="D23" s="45">
        <v>297</v>
      </c>
      <c r="E23" s="40">
        <f>ROUND(D23/1.23,2)</f>
        <v>241.46</v>
      </c>
      <c r="F23" s="33"/>
      <c r="G23" s="41"/>
      <c r="H23" s="42">
        <f>ROUND(SUM((E23*F23)/1.15),2)</f>
        <v>0</v>
      </c>
      <c r="I23" s="43">
        <f>D23*J23*F23</f>
        <v>0</v>
      </c>
      <c r="J23" s="15">
        <v>0.57999999999999996</v>
      </c>
    </row>
    <row r="24" spans="2:10" ht="14.1" customHeight="1" x14ac:dyDescent="0.2">
      <c r="B24" s="37" t="s">
        <v>31</v>
      </c>
      <c r="C24" s="38" t="s">
        <v>29</v>
      </c>
      <c r="D24" s="45">
        <v>187</v>
      </c>
      <c r="E24" s="40">
        <f>ROUND(D24/1.23,2)</f>
        <v>152.03</v>
      </c>
      <c r="F24" s="33"/>
      <c r="G24" s="41"/>
      <c r="H24" s="42">
        <f>ROUND(SUM((E24*F24)/1.15),2)</f>
        <v>0</v>
      </c>
      <c r="I24" s="43">
        <f>D24*J24*F24</f>
        <v>0</v>
      </c>
      <c r="J24" s="15">
        <v>0.57999999999999996</v>
      </c>
    </row>
    <row r="25" spans="2:10" ht="14.1" customHeight="1" x14ac:dyDescent="0.2">
      <c r="B25" s="37" t="s">
        <v>32</v>
      </c>
      <c r="C25" s="38" t="s">
        <v>33</v>
      </c>
      <c r="D25" s="44">
        <v>247</v>
      </c>
      <c r="E25" s="40">
        <f>ROUND(D25/1.08,2)</f>
        <v>228.7</v>
      </c>
      <c r="F25" s="33"/>
      <c r="G25" s="41"/>
      <c r="H25" s="42">
        <f>ROUND(SUM((E25*F25)/1.15),2)</f>
        <v>0</v>
      </c>
      <c r="I25" s="43">
        <f>D25*J25*F25</f>
        <v>0</v>
      </c>
      <c r="J25" s="15">
        <v>0.57999999999999996</v>
      </c>
    </row>
    <row r="26" spans="2:10" ht="14.1" customHeight="1" x14ac:dyDescent="0.2">
      <c r="B26" s="37" t="s">
        <v>34</v>
      </c>
      <c r="C26" s="38" t="s">
        <v>35</v>
      </c>
      <c r="D26" s="44">
        <v>117</v>
      </c>
      <c r="E26" s="40">
        <f>ROUND(D26/1.08,2)</f>
        <v>108.33</v>
      </c>
      <c r="F26" s="33"/>
      <c r="G26" s="41"/>
      <c r="H26" s="42">
        <f>ROUND(SUM((E26*F26)/1.15),2)</f>
        <v>0</v>
      </c>
      <c r="I26" s="43">
        <f>D26*J26*F26</f>
        <v>0</v>
      </c>
      <c r="J26" s="15">
        <v>0.57999999999999996</v>
      </c>
    </row>
    <row r="27" spans="2:10" ht="14.1" customHeight="1" x14ac:dyDescent="0.2">
      <c r="B27" s="37" t="s">
        <v>36</v>
      </c>
      <c r="C27" s="38" t="s">
        <v>37</v>
      </c>
      <c r="D27" s="44">
        <v>89</v>
      </c>
      <c r="E27" s="40">
        <f>ROUND(D27/1.08,2)</f>
        <v>82.41</v>
      </c>
      <c r="F27" s="33"/>
      <c r="G27" s="41"/>
      <c r="H27" s="42">
        <f>ROUND(SUM((E27*F27)/1.15),2)</f>
        <v>0</v>
      </c>
      <c r="I27" s="43">
        <f>D27*J27*F27</f>
        <v>0</v>
      </c>
      <c r="J27" s="15">
        <v>0.57999999999999996</v>
      </c>
    </row>
    <row r="28" spans="2:10" ht="14.1" customHeight="1" x14ac:dyDescent="0.2">
      <c r="B28" s="37" t="s">
        <v>38</v>
      </c>
      <c r="C28" s="38" t="s">
        <v>33</v>
      </c>
      <c r="D28" s="44">
        <v>127</v>
      </c>
      <c r="E28" s="40">
        <f>ROUND(D28/1.08,2)</f>
        <v>117.59</v>
      </c>
      <c r="F28" s="33"/>
      <c r="G28" s="41"/>
      <c r="H28" s="42">
        <f>ROUND(SUM((E28*F28)/1.15),2)</f>
        <v>0</v>
      </c>
      <c r="I28" s="43">
        <f>D28*J28*F28</f>
        <v>0</v>
      </c>
      <c r="J28" s="15">
        <v>0.57999999999999996</v>
      </c>
    </row>
    <row r="29" spans="2:10" ht="14.1" customHeight="1" x14ac:dyDescent="0.2">
      <c r="B29" s="37" t="s">
        <v>39</v>
      </c>
      <c r="C29" s="38" t="s">
        <v>33</v>
      </c>
      <c r="D29" s="39">
        <v>197</v>
      </c>
      <c r="E29" s="40">
        <f>ROUND(D29/1.08,2)</f>
        <v>182.41</v>
      </c>
      <c r="F29" s="33"/>
      <c r="G29" s="41"/>
      <c r="H29" s="42">
        <f>ROUND(SUM((E29*F29)/1.15),2)</f>
        <v>0</v>
      </c>
      <c r="I29" s="43">
        <f>D29*J29*F29</f>
        <v>0</v>
      </c>
      <c r="J29" s="15">
        <v>0.57999999999999996</v>
      </c>
    </row>
    <row r="30" spans="2:10" ht="14.1" customHeight="1" x14ac:dyDescent="0.2">
      <c r="B30" s="37" t="s">
        <v>40</v>
      </c>
      <c r="C30" s="38" t="s">
        <v>41</v>
      </c>
      <c r="D30" s="44">
        <v>157</v>
      </c>
      <c r="E30" s="40">
        <f>ROUND(D30/1.08,2)</f>
        <v>145.37</v>
      </c>
      <c r="F30" s="33"/>
      <c r="G30" s="41"/>
      <c r="H30" s="42">
        <f>ROUND(SUM((E30*F30)/1.15),2)</f>
        <v>0</v>
      </c>
      <c r="I30" s="43">
        <f>D30*J30*F30</f>
        <v>0</v>
      </c>
      <c r="J30" s="15">
        <v>0.57999999999999996</v>
      </c>
    </row>
    <row r="31" spans="2:10" ht="14.1" customHeight="1" x14ac:dyDescent="0.2">
      <c r="B31" s="37" t="s">
        <v>42</v>
      </c>
      <c r="C31" s="38" t="s">
        <v>43</v>
      </c>
      <c r="D31" s="44">
        <v>317</v>
      </c>
      <c r="E31" s="40">
        <f>ROUND(D31/1.08,2)</f>
        <v>293.52</v>
      </c>
      <c r="F31" s="33"/>
      <c r="G31" s="41"/>
      <c r="H31" s="42">
        <f>ROUND(SUM((E31*F31)/1.15),2)</f>
        <v>0</v>
      </c>
      <c r="I31" s="43">
        <f>D31*J31*F31</f>
        <v>0</v>
      </c>
      <c r="J31" s="15">
        <v>0.57999999999999996</v>
      </c>
    </row>
    <row r="32" spans="2:10" ht="14.1" customHeight="1" x14ac:dyDescent="0.2">
      <c r="B32" s="37" t="s">
        <v>44</v>
      </c>
      <c r="C32" s="38" t="s">
        <v>33</v>
      </c>
      <c r="D32" s="44">
        <v>167</v>
      </c>
      <c r="E32" s="40">
        <f>ROUND(D32/1.08,2)</f>
        <v>154.63</v>
      </c>
      <c r="F32" s="33"/>
      <c r="G32" s="41"/>
      <c r="H32" s="42">
        <f>ROUND(SUM((E32*F32)/1.15),2)</f>
        <v>0</v>
      </c>
      <c r="I32" s="43">
        <f>D32*J32*F32</f>
        <v>0</v>
      </c>
      <c r="J32" s="15">
        <v>0.57999999999999996</v>
      </c>
    </row>
    <row r="33" spans="2:10" ht="14.1" customHeight="1" x14ac:dyDescent="0.2">
      <c r="B33" s="37" t="s">
        <v>45</v>
      </c>
      <c r="C33" s="38" t="s">
        <v>33</v>
      </c>
      <c r="D33" s="44">
        <v>127</v>
      </c>
      <c r="E33" s="40">
        <f>ROUND(D33/1.08,2)</f>
        <v>117.59</v>
      </c>
      <c r="F33" s="33"/>
      <c r="G33" s="41"/>
      <c r="H33" s="42">
        <f>ROUND(SUM((E33*F33)/1.15),2)</f>
        <v>0</v>
      </c>
      <c r="I33" s="43">
        <f>D33*J33*F33</f>
        <v>0</v>
      </c>
      <c r="J33" s="15">
        <v>0.57999999999999996</v>
      </c>
    </row>
    <row r="34" spans="2:10" ht="14.1" customHeight="1" x14ac:dyDescent="0.2">
      <c r="B34" s="37" t="s">
        <v>46</v>
      </c>
      <c r="C34" s="38" t="s">
        <v>33</v>
      </c>
      <c r="D34" s="44">
        <v>117</v>
      </c>
      <c r="E34" s="40">
        <f>ROUND(D34/1.08,2)</f>
        <v>108.33</v>
      </c>
      <c r="F34" s="33"/>
      <c r="G34" s="41"/>
      <c r="H34" s="42">
        <f>ROUND(SUM((E34*F34)/1.15),2)</f>
        <v>0</v>
      </c>
      <c r="I34" s="43">
        <f>D34*J34*F34</f>
        <v>0</v>
      </c>
      <c r="J34" s="15">
        <v>0.57999999999999996</v>
      </c>
    </row>
    <row r="35" spans="2:10" ht="14.1" customHeight="1" x14ac:dyDescent="0.2">
      <c r="B35" s="37" t="s">
        <v>47</v>
      </c>
      <c r="C35" s="38" t="s">
        <v>41</v>
      </c>
      <c r="D35" s="44">
        <v>99</v>
      </c>
      <c r="E35" s="40">
        <f>ROUND(D35/1.08,2)</f>
        <v>91.67</v>
      </c>
      <c r="F35" s="33"/>
      <c r="G35" s="41"/>
      <c r="H35" s="42">
        <f>ROUND(SUM((E35*F35)/1.15),2)</f>
        <v>0</v>
      </c>
      <c r="I35" s="43">
        <f>D35*J35*F35</f>
        <v>0</v>
      </c>
      <c r="J35" s="15">
        <v>0.57999999999999996</v>
      </c>
    </row>
    <row r="36" spans="2:10" ht="14.1" customHeight="1" x14ac:dyDescent="0.2">
      <c r="B36" s="37" t="s">
        <v>48</v>
      </c>
      <c r="C36" s="38" t="s">
        <v>49</v>
      </c>
      <c r="D36" s="44">
        <v>137</v>
      </c>
      <c r="E36" s="40">
        <f>ROUND(D36/1.08,2)</f>
        <v>126.85</v>
      </c>
      <c r="F36" s="33"/>
      <c r="G36" s="41"/>
      <c r="H36" s="42">
        <f>ROUND(SUM((E36*F36)/1.15),2)</f>
        <v>0</v>
      </c>
      <c r="I36" s="43">
        <f>D36*J36*F36</f>
        <v>0</v>
      </c>
      <c r="J36" s="15">
        <v>0.57999999999999996</v>
      </c>
    </row>
    <row r="37" spans="2:10" ht="14.1" customHeight="1" x14ac:dyDescent="0.2">
      <c r="B37" s="37" t="s">
        <v>50</v>
      </c>
      <c r="C37" s="38" t="s">
        <v>28</v>
      </c>
      <c r="D37" s="44">
        <v>117</v>
      </c>
      <c r="E37" s="40">
        <f>ROUND(D37/1.23,2)</f>
        <v>95.12</v>
      </c>
      <c r="F37" s="33"/>
      <c r="G37" s="41"/>
      <c r="H37" s="42">
        <f>ROUND(SUM((E37*F37)/1.15),2)</f>
        <v>0</v>
      </c>
      <c r="I37" s="43">
        <f>D37*J37*F37</f>
        <v>0</v>
      </c>
      <c r="J37" s="15">
        <v>0.57999999999999996</v>
      </c>
    </row>
    <row r="38" spans="2:10" ht="14.1" customHeight="1" x14ac:dyDescent="0.2">
      <c r="B38" s="37" t="s">
        <v>51</v>
      </c>
      <c r="C38" s="38" t="s">
        <v>20</v>
      </c>
      <c r="D38" s="44">
        <v>57</v>
      </c>
      <c r="E38" s="40">
        <f>ROUND(D38/1.23,2)</f>
        <v>46.34</v>
      </c>
      <c r="F38" s="33"/>
      <c r="G38" s="41"/>
      <c r="H38" s="42">
        <f>ROUND(SUM((E38*F38)/1.15),2)</f>
        <v>0</v>
      </c>
      <c r="I38" s="43">
        <f>D38*J38*F38</f>
        <v>0</v>
      </c>
      <c r="J38" s="15">
        <v>0.57999999999999996</v>
      </c>
    </row>
    <row r="39" spans="2:10" ht="14.1" customHeight="1" x14ac:dyDescent="0.2">
      <c r="B39" s="37" t="s">
        <v>52</v>
      </c>
      <c r="C39" s="38" t="s">
        <v>53</v>
      </c>
      <c r="D39" s="44">
        <v>119</v>
      </c>
      <c r="E39" s="40">
        <f>ROUND(D39/1.23,2)</f>
        <v>96.75</v>
      </c>
      <c r="F39" s="33"/>
      <c r="G39" s="41"/>
      <c r="H39" s="42">
        <f>ROUND(SUM((E39*F39)/1.15),2)</f>
        <v>0</v>
      </c>
      <c r="I39" s="43">
        <f>D39*J39*F39</f>
        <v>0</v>
      </c>
      <c r="J39" s="15">
        <v>0.57999999999999996</v>
      </c>
    </row>
    <row r="40" spans="2:10" ht="14.1" customHeight="1" x14ac:dyDescent="0.2">
      <c r="B40" s="37" t="s">
        <v>54</v>
      </c>
      <c r="C40" s="38" t="s">
        <v>55</v>
      </c>
      <c r="D40" s="44">
        <v>19</v>
      </c>
      <c r="E40" s="40">
        <f>ROUND(D40/1.23,2)</f>
        <v>15.45</v>
      </c>
      <c r="F40" s="33"/>
      <c r="G40" s="41"/>
      <c r="H40" s="42">
        <f>ROUND(SUM((E40*F40)/1.15),2)</f>
        <v>0</v>
      </c>
      <c r="I40" s="43">
        <f>D40*J40*F40</f>
        <v>0</v>
      </c>
      <c r="J40" s="15">
        <v>0.57999999999999996</v>
      </c>
    </row>
    <row r="41" spans="2:10" ht="14.1" customHeight="1" x14ac:dyDescent="0.2">
      <c r="B41" s="37" t="s">
        <v>56</v>
      </c>
      <c r="C41" s="38" t="s">
        <v>20</v>
      </c>
      <c r="D41" s="44">
        <v>287</v>
      </c>
      <c r="E41" s="40">
        <f>ROUND(D41/1.23,2)</f>
        <v>233.33</v>
      </c>
      <c r="F41" s="33"/>
      <c r="G41" s="41"/>
      <c r="H41" s="42">
        <f>ROUND(SUM((E41*F41)/1.15),2)</f>
        <v>0</v>
      </c>
      <c r="I41" s="43">
        <f>D41*J41*F41</f>
        <v>0</v>
      </c>
      <c r="J41" s="15">
        <v>0.57999999999999996</v>
      </c>
    </row>
    <row r="42" spans="2:10" ht="14.1" customHeight="1" x14ac:dyDescent="0.2">
      <c r="B42" s="37" t="s">
        <v>57</v>
      </c>
      <c r="C42" s="38" t="s">
        <v>58</v>
      </c>
      <c r="D42" s="44">
        <v>459</v>
      </c>
      <c r="E42" s="40">
        <f>ROUND(D42/1.23,2)</f>
        <v>373.17</v>
      </c>
      <c r="F42" s="33"/>
      <c r="G42" s="41"/>
      <c r="H42" s="42">
        <f>ROUND(SUM((E42*F42)/1.15),2)</f>
        <v>0</v>
      </c>
      <c r="I42" s="43">
        <f>D42*J42*F42</f>
        <v>0</v>
      </c>
      <c r="J42" s="15">
        <v>0.57999999999999996</v>
      </c>
    </row>
    <row r="43" spans="2:10" ht="14.1" customHeight="1" x14ac:dyDescent="0.2">
      <c r="B43" s="37" t="s">
        <v>59</v>
      </c>
      <c r="C43" s="38" t="s">
        <v>60</v>
      </c>
      <c r="D43" s="44">
        <v>167</v>
      </c>
      <c r="E43" s="40">
        <f>ROUND(D43/1.23,2)</f>
        <v>135.77000000000001</v>
      </c>
      <c r="F43" s="33"/>
      <c r="G43" s="41"/>
      <c r="H43" s="42">
        <f>ROUND(SUM((E43*F43)/1.15),2)</f>
        <v>0</v>
      </c>
      <c r="I43" s="43">
        <f>D43*J43*F43</f>
        <v>0</v>
      </c>
      <c r="J43" s="15">
        <v>0.57999999999999996</v>
      </c>
    </row>
    <row r="44" spans="2:10" ht="14.1" customHeight="1" x14ac:dyDescent="0.2">
      <c r="B44" s="37" t="s">
        <v>61</v>
      </c>
      <c r="C44" s="38" t="s">
        <v>53</v>
      </c>
      <c r="D44" s="39">
        <v>99</v>
      </c>
      <c r="E44" s="40">
        <f>ROUND(D44/1.23,2)</f>
        <v>80.489999999999995</v>
      </c>
      <c r="F44" s="33"/>
      <c r="G44" s="41"/>
      <c r="H44" s="42">
        <f>ROUND(SUM((E44*F44)/1.15),2)</f>
        <v>0</v>
      </c>
      <c r="I44" s="43">
        <f>D44*J44*F44</f>
        <v>0</v>
      </c>
      <c r="J44" s="15">
        <v>0.57999999999999996</v>
      </c>
    </row>
    <row r="45" spans="2:10" ht="14.1" customHeight="1" x14ac:dyDescent="0.2">
      <c r="B45" s="37" t="s">
        <v>62</v>
      </c>
      <c r="C45" s="38" t="s">
        <v>28</v>
      </c>
      <c r="D45" s="44">
        <v>167</v>
      </c>
      <c r="E45" s="40">
        <f>ROUND(D45/1.23,2)</f>
        <v>135.77000000000001</v>
      </c>
      <c r="F45" s="33"/>
      <c r="G45" s="41"/>
      <c r="H45" s="42">
        <f>ROUND(SUM((E45*F45)/1.15),2)</f>
        <v>0</v>
      </c>
      <c r="I45" s="43">
        <f>D45*J45*F45</f>
        <v>0</v>
      </c>
      <c r="J45" s="15">
        <v>0.57999999999999996</v>
      </c>
    </row>
    <row r="46" spans="2:10" x14ac:dyDescent="0.2">
      <c r="B46" s="37" t="s">
        <v>63</v>
      </c>
      <c r="C46" s="38" t="s">
        <v>64</v>
      </c>
      <c r="D46" s="44">
        <v>117</v>
      </c>
      <c r="E46" s="40">
        <f>ROUND(D46/1.23,2)</f>
        <v>95.12</v>
      </c>
      <c r="F46" s="33"/>
      <c r="G46" s="41"/>
      <c r="H46" s="42">
        <f>ROUND(SUM((E46*F46)/1.15),2)</f>
        <v>0</v>
      </c>
      <c r="I46" s="43">
        <f>D46*J46*F46</f>
        <v>0</v>
      </c>
      <c r="J46" s="15">
        <v>0.57999999999999996</v>
      </c>
    </row>
    <row r="47" spans="2:10" x14ac:dyDescent="0.2">
      <c r="B47" s="37" t="s">
        <v>65</v>
      </c>
      <c r="C47" s="38" t="s">
        <v>28</v>
      </c>
      <c r="D47" s="44">
        <v>117</v>
      </c>
      <c r="E47" s="40">
        <f>ROUND(D47/1.23,2)</f>
        <v>95.12</v>
      </c>
      <c r="F47" s="33"/>
      <c r="G47" s="41"/>
      <c r="H47" s="42">
        <f>ROUND(SUM((E47*F47)/1.15),2)</f>
        <v>0</v>
      </c>
      <c r="I47" s="43">
        <f>D47*J47*F47</f>
        <v>0</v>
      </c>
      <c r="J47" s="15">
        <v>0.57999999999999996</v>
      </c>
    </row>
    <row r="48" spans="2:10" x14ac:dyDescent="0.2">
      <c r="B48" s="46" t="s">
        <v>66</v>
      </c>
      <c r="C48" s="47" t="s">
        <v>28</v>
      </c>
      <c r="D48" s="48">
        <v>117</v>
      </c>
      <c r="E48" s="49">
        <f>ROUND(D48/1.23,2)</f>
        <v>95.12</v>
      </c>
      <c r="F48" s="33"/>
      <c r="G48" s="50"/>
      <c r="H48" s="51">
        <f>ROUND(SUM((E48*F48)/1.15),2)</f>
        <v>0</v>
      </c>
      <c r="I48" s="52">
        <f>D48*J48*F48</f>
        <v>0</v>
      </c>
      <c r="J48" s="15">
        <v>0.57999999999999996</v>
      </c>
    </row>
    <row r="49" spans="1:11" ht="15.75" customHeight="1" x14ac:dyDescent="0.2">
      <c r="B49" s="8" t="s">
        <v>67</v>
      </c>
      <c r="C49" s="8"/>
      <c r="D49" s="8"/>
      <c r="E49" s="8"/>
      <c r="F49" s="8"/>
      <c r="G49" s="7">
        <f>SUM(H10:H48)</f>
        <v>0</v>
      </c>
      <c r="H49" s="7"/>
      <c r="I49" s="53">
        <f>SUM(I10:I48)</f>
        <v>0</v>
      </c>
    </row>
    <row r="50" spans="1:11" ht="22.5" customHeight="1" x14ac:dyDescent="0.2">
      <c r="B50" s="54"/>
    </row>
    <row r="51" spans="1:11" ht="27.6" customHeight="1" x14ac:dyDescent="0.2">
      <c r="A51" s="55"/>
      <c r="B51" s="17"/>
      <c r="C51" s="17"/>
      <c r="D51" s="17"/>
      <c r="E51" s="17"/>
      <c r="F51" s="17"/>
      <c r="G51" s="17"/>
      <c r="H51" s="17"/>
      <c r="I51" s="17"/>
      <c r="J51" s="55"/>
      <c r="K51" s="55"/>
    </row>
    <row r="52" spans="1:11" ht="22.5" customHeight="1" x14ac:dyDescent="0.2">
      <c r="B52" s="6" t="s">
        <v>68</v>
      </c>
      <c r="C52" s="6"/>
      <c r="D52" s="6"/>
      <c r="E52" s="56" t="s">
        <v>69</v>
      </c>
      <c r="F52" s="57" t="s">
        <v>11</v>
      </c>
      <c r="G52" s="58"/>
      <c r="H52" s="59" t="s">
        <v>70</v>
      </c>
    </row>
    <row r="53" spans="1:11" ht="0.75" customHeight="1" x14ac:dyDescent="0.2">
      <c r="B53" s="5" t="s">
        <v>71</v>
      </c>
      <c r="C53" s="5"/>
      <c r="D53" s="5"/>
      <c r="E53" s="60">
        <v>15</v>
      </c>
      <c r="F53" s="61"/>
      <c r="G53" s="62">
        <f>E53*F53</f>
        <v>0</v>
      </c>
      <c r="H53" s="63">
        <f>SUM(E53*F53)</f>
        <v>0</v>
      </c>
    </row>
    <row r="54" spans="1:11" x14ac:dyDescent="0.2">
      <c r="B54" s="4" t="s">
        <v>72</v>
      </c>
      <c r="C54" s="4"/>
      <c r="D54" s="4"/>
      <c r="E54" s="64">
        <v>8</v>
      </c>
      <c r="F54" s="65"/>
      <c r="G54" s="66">
        <f>E54*F54</f>
        <v>0</v>
      </c>
      <c r="H54" s="67">
        <f>SUM(F54*E54)</f>
        <v>0</v>
      </c>
    </row>
    <row r="55" spans="1:11" x14ac:dyDescent="0.2">
      <c r="B55" s="3" t="s">
        <v>73</v>
      </c>
      <c r="C55" s="3"/>
      <c r="D55" s="3"/>
      <c r="E55" s="64">
        <v>10</v>
      </c>
      <c r="F55" s="65"/>
      <c r="G55" s="66"/>
      <c r="H55" s="67">
        <f>SUM(F55*E55)</f>
        <v>0</v>
      </c>
    </row>
    <row r="56" spans="1:11" x14ac:dyDescent="0.2">
      <c r="B56" s="3" t="s">
        <v>74</v>
      </c>
      <c r="C56" s="3"/>
      <c r="D56" s="3"/>
      <c r="E56" s="64">
        <v>5.01</v>
      </c>
      <c r="F56" s="65"/>
      <c r="G56" s="66"/>
      <c r="H56" s="67">
        <f>SUM(F56*E56)</f>
        <v>0</v>
      </c>
    </row>
    <row r="57" spans="1:11" x14ac:dyDescent="0.2">
      <c r="B57" s="3" t="s">
        <v>75</v>
      </c>
      <c r="C57" s="3"/>
      <c r="D57" s="3"/>
      <c r="E57" s="64">
        <v>5.01</v>
      </c>
      <c r="F57" s="65"/>
      <c r="G57" s="66">
        <f>E57*F57</f>
        <v>0</v>
      </c>
      <c r="H57" s="67">
        <f>SUM(F57*E57)</f>
        <v>0</v>
      </c>
    </row>
    <row r="58" spans="1:11" x14ac:dyDescent="0.2">
      <c r="B58" s="3" t="s">
        <v>76</v>
      </c>
      <c r="C58" s="3"/>
      <c r="D58" s="3"/>
      <c r="E58" s="64">
        <v>5.01</v>
      </c>
      <c r="F58" s="65"/>
      <c r="G58" s="66">
        <f>E58*F58</f>
        <v>0</v>
      </c>
      <c r="H58" s="67">
        <f>SUM(F58*E58)</f>
        <v>0</v>
      </c>
    </row>
    <row r="59" spans="1:11" x14ac:dyDescent="0.2">
      <c r="B59" s="3" t="s">
        <v>77</v>
      </c>
      <c r="C59" s="3"/>
      <c r="D59" s="3"/>
      <c r="E59" s="64">
        <v>5</v>
      </c>
      <c r="F59" s="65"/>
      <c r="G59" s="66">
        <f>E59*F59</f>
        <v>0</v>
      </c>
      <c r="H59" s="67">
        <f>SUM(F59*E59)</f>
        <v>0</v>
      </c>
    </row>
    <row r="60" spans="1:11" x14ac:dyDescent="0.2">
      <c r="B60" s="3" t="s">
        <v>78</v>
      </c>
      <c r="C60" s="3"/>
      <c r="D60" s="3"/>
      <c r="E60" s="64">
        <v>4</v>
      </c>
      <c r="F60" s="65"/>
      <c r="G60" s="66"/>
      <c r="H60" s="67">
        <f>SUM(F60*E60)</f>
        <v>0</v>
      </c>
    </row>
    <row r="61" spans="1:11" x14ac:dyDescent="0.2">
      <c r="B61" s="3" t="s">
        <v>79</v>
      </c>
      <c r="C61" s="3"/>
      <c r="D61" s="3"/>
      <c r="E61" s="64">
        <v>2</v>
      </c>
      <c r="F61" s="65"/>
      <c r="G61" s="66"/>
      <c r="H61" s="67">
        <f>SUM(F61*E61)</f>
        <v>0</v>
      </c>
    </row>
    <row r="62" spans="1:11" ht="14.1" customHeight="1" x14ac:dyDescent="0.2">
      <c r="B62" s="3" t="s">
        <v>80</v>
      </c>
      <c r="C62" s="3"/>
      <c r="D62" s="3"/>
      <c r="E62" s="64">
        <v>50</v>
      </c>
      <c r="F62" s="65"/>
      <c r="G62" s="66"/>
      <c r="H62" s="67">
        <f>SUM(F62*E62)</f>
        <v>0</v>
      </c>
    </row>
    <row r="63" spans="1:11" ht="14.1" customHeight="1" x14ac:dyDescent="0.2">
      <c r="B63" s="3" t="s">
        <v>81</v>
      </c>
      <c r="C63" s="3"/>
      <c r="D63" s="3"/>
      <c r="E63" s="64">
        <v>8</v>
      </c>
      <c r="F63" s="65"/>
      <c r="G63" s="66"/>
      <c r="H63" s="67">
        <f>SUM(F63*E63)</f>
        <v>0</v>
      </c>
    </row>
    <row r="64" spans="1:11" ht="14.1" customHeight="1" x14ac:dyDescent="0.2">
      <c r="B64" s="3" t="s">
        <v>82</v>
      </c>
      <c r="C64" s="3"/>
      <c r="D64" s="3"/>
      <c r="E64" s="64">
        <v>1</v>
      </c>
      <c r="F64" s="65"/>
      <c r="G64" s="66"/>
      <c r="H64" s="67">
        <f>SUM(F64*E64)</f>
        <v>0</v>
      </c>
    </row>
    <row r="65" spans="2:8" ht="14.1" customHeight="1" x14ac:dyDescent="0.2">
      <c r="B65" s="3" t="s">
        <v>83</v>
      </c>
      <c r="C65" s="3"/>
      <c r="D65" s="3"/>
      <c r="E65" s="64">
        <v>1</v>
      </c>
      <c r="F65" s="65"/>
      <c r="G65" s="66">
        <f>E65*F65</f>
        <v>0</v>
      </c>
      <c r="H65" s="67">
        <f>SUM(F65*E65)</f>
        <v>0</v>
      </c>
    </row>
    <row r="66" spans="2:8" ht="14.1" customHeight="1" x14ac:dyDescent="0.2">
      <c r="B66" s="3" t="s">
        <v>84</v>
      </c>
      <c r="C66" s="3"/>
      <c r="D66" s="3"/>
      <c r="E66" s="64">
        <v>1</v>
      </c>
      <c r="F66" s="65"/>
      <c r="G66" s="68"/>
      <c r="H66" s="67">
        <f>SUM(F66*E66)</f>
        <v>0</v>
      </c>
    </row>
    <row r="67" spans="2:8" ht="14.1" hidden="1" customHeight="1" x14ac:dyDescent="0.2">
      <c r="B67" s="3" t="s">
        <v>85</v>
      </c>
      <c r="C67" s="3"/>
      <c r="D67" s="3"/>
      <c r="E67" s="64">
        <v>1</v>
      </c>
      <c r="F67" s="65"/>
      <c r="G67" s="69"/>
      <c r="H67" s="67">
        <f>SUM(F67*E67)</f>
        <v>0</v>
      </c>
    </row>
    <row r="68" spans="2:8" ht="14.1" hidden="1" customHeight="1" x14ac:dyDescent="0.2">
      <c r="B68" s="3" t="s">
        <v>86</v>
      </c>
      <c r="C68" s="3"/>
      <c r="D68" s="3"/>
      <c r="E68" s="64">
        <v>1</v>
      </c>
      <c r="F68" s="65"/>
      <c r="G68" s="69"/>
      <c r="H68" s="67">
        <f>SUM(F68*E68)</f>
        <v>0</v>
      </c>
    </row>
    <row r="69" spans="2:8" ht="14.1" hidden="1" customHeight="1" x14ac:dyDescent="0.2">
      <c r="B69" s="3" t="s">
        <v>87</v>
      </c>
      <c r="C69" s="3"/>
      <c r="D69" s="3"/>
      <c r="E69" s="64">
        <v>1</v>
      </c>
      <c r="F69" s="65"/>
      <c r="G69" s="66">
        <f>E69*F69</f>
        <v>0</v>
      </c>
      <c r="H69" s="67">
        <f>SUM(F69*E69)</f>
        <v>0</v>
      </c>
    </row>
    <row r="70" spans="2:8" ht="14.1" hidden="1" customHeight="1" x14ac:dyDescent="0.2">
      <c r="B70" s="3" t="s">
        <v>88</v>
      </c>
      <c r="C70" s="3"/>
      <c r="D70" s="3"/>
      <c r="E70" s="64">
        <v>1</v>
      </c>
      <c r="F70" s="65"/>
      <c r="G70" s="66">
        <f>E70*F70</f>
        <v>0</v>
      </c>
      <c r="H70" s="67">
        <f>SUM(F70*E70)</f>
        <v>0</v>
      </c>
    </row>
    <row r="71" spans="2:8" ht="14.1" hidden="1" customHeight="1" x14ac:dyDescent="0.2">
      <c r="B71" s="3" t="s">
        <v>89</v>
      </c>
      <c r="C71" s="3"/>
      <c r="D71" s="3"/>
      <c r="E71" s="64">
        <v>1</v>
      </c>
      <c r="F71" s="65"/>
      <c r="G71" s="66">
        <f>E71*F71</f>
        <v>0</v>
      </c>
      <c r="H71" s="67">
        <f>SUM(F71*E71)</f>
        <v>0</v>
      </c>
    </row>
    <row r="72" spans="2:8" ht="14.1" hidden="1" customHeight="1" x14ac:dyDescent="0.2">
      <c r="B72" s="3" t="s">
        <v>90</v>
      </c>
      <c r="C72" s="3"/>
      <c r="D72" s="3"/>
      <c r="E72" s="64">
        <v>1</v>
      </c>
      <c r="F72" s="65"/>
      <c r="G72" s="66"/>
      <c r="H72" s="67">
        <f>SUM(F72*E72)</f>
        <v>0</v>
      </c>
    </row>
    <row r="73" spans="2:8" ht="14.1" hidden="1" customHeight="1" x14ac:dyDescent="0.2">
      <c r="B73" s="3" t="s">
        <v>91</v>
      </c>
      <c r="C73" s="3"/>
      <c r="D73" s="3"/>
      <c r="E73" s="64">
        <v>1</v>
      </c>
      <c r="F73" s="65"/>
      <c r="G73" s="66">
        <f>E73*F73</f>
        <v>0</v>
      </c>
      <c r="H73" s="67">
        <f>SUM(F73*E73)</f>
        <v>0</v>
      </c>
    </row>
    <row r="74" spans="2:8" ht="14.1" customHeight="1" x14ac:dyDescent="0.2">
      <c r="B74" s="3" t="s">
        <v>92</v>
      </c>
      <c r="C74" s="3"/>
      <c r="D74" s="3"/>
      <c r="E74" s="64">
        <v>4.99</v>
      </c>
      <c r="F74" s="65"/>
      <c r="G74" s="69"/>
      <c r="H74" s="67">
        <f>SUM(F74*E74)</f>
        <v>0</v>
      </c>
    </row>
    <row r="75" spans="2:8" ht="14.1" customHeight="1" x14ac:dyDescent="0.2">
      <c r="B75" s="3" t="s">
        <v>93</v>
      </c>
      <c r="C75" s="3"/>
      <c r="D75" s="3"/>
      <c r="E75" s="64">
        <v>4.99</v>
      </c>
      <c r="F75" s="65"/>
      <c r="G75" s="69"/>
      <c r="H75" s="67">
        <f>SUM(F75*E75)</f>
        <v>0</v>
      </c>
    </row>
    <row r="76" spans="2:8" ht="14.1" customHeight="1" x14ac:dyDescent="0.2">
      <c r="B76" s="3" t="s">
        <v>94</v>
      </c>
      <c r="C76" s="3"/>
      <c r="D76" s="3"/>
      <c r="E76" s="64">
        <v>4.99</v>
      </c>
      <c r="F76" s="65"/>
      <c r="G76" s="69"/>
      <c r="H76" s="67">
        <f>SUM(F76*E76)</f>
        <v>0</v>
      </c>
    </row>
    <row r="77" spans="2:8" ht="14.1" customHeight="1" x14ac:dyDescent="0.2">
      <c r="B77" s="3" t="s">
        <v>95</v>
      </c>
      <c r="C77" s="3"/>
      <c r="D77" s="3"/>
      <c r="E77" s="64">
        <v>4.99</v>
      </c>
      <c r="F77" s="65"/>
      <c r="G77" s="69"/>
      <c r="H77" s="67">
        <f>SUM(F77*E77)</f>
        <v>0</v>
      </c>
    </row>
    <row r="78" spans="2:8" ht="14.1" customHeight="1" x14ac:dyDescent="0.2">
      <c r="B78" s="3" t="s">
        <v>96</v>
      </c>
      <c r="C78" s="3"/>
      <c r="D78" s="3"/>
      <c r="E78" s="64">
        <v>4.99</v>
      </c>
      <c r="F78" s="65"/>
      <c r="G78" s="69"/>
      <c r="H78" s="67">
        <f>SUM(F78*E78)</f>
        <v>0</v>
      </c>
    </row>
    <row r="79" spans="2:8" ht="14.1" customHeight="1" x14ac:dyDescent="0.2">
      <c r="B79" s="3" t="s">
        <v>97</v>
      </c>
      <c r="C79" s="3"/>
      <c r="D79" s="3"/>
      <c r="E79" s="64">
        <v>14.99</v>
      </c>
      <c r="F79" s="65"/>
      <c r="G79" s="69"/>
      <c r="H79" s="67">
        <f>SUM(F79*E79)</f>
        <v>0</v>
      </c>
    </row>
    <row r="80" spans="2:8" ht="14.1" customHeight="1" x14ac:dyDescent="0.2">
      <c r="B80" s="3" t="s">
        <v>98</v>
      </c>
      <c r="C80" s="3"/>
      <c r="D80" s="3"/>
      <c r="E80" s="64">
        <v>12.5</v>
      </c>
      <c r="F80" s="65"/>
      <c r="G80" s="68">
        <f>E80*F80</f>
        <v>0</v>
      </c>
      <c r="H80" s="67">
        <f>SUM(F80*E80)</f>
        <v>0</v>
      </c>
    </row>
    <row r="81" spans="2:9" ht="14.1" customHeight="1" x14ac:dyDescent="0.2">
      <c r="B81" s="3" t="s">
        <v>99</v>
      </c>
      <c r="C81" s="3"/>
      <c r="D81" s="3"/>
      <c r="E81" s="64">
        <v>12.5</v>
      </c>
      <c r="F81" s="65"/>
      <c r="G81" s="68"/>
      <c r="H81" s="67">
        <f>SUM(F81*E81)</f>
        <v>0</v>
      </c>
    </row>
    <row r="82" spans="2:9" ht="14.1" customHeight="1" x14ac:dyDescent="0.2">
      <c r="B82" s="3" t="s">
        <v>100</v>
      </c>
      <c r="C82" s="3"/>
      <c r="D82" s="3"/>
      <c r="E82" s="64">
        <v>12.5</v>
      </c>
      <c r="F82" s="65"/>
      <c r="G82" s="68"/>
      <c r="H82" s="67">
        <f>SUM(F82*E82)</f>
        <v>0</v>
      </c>
    </row>
    <row r="83" spans="2:9" ht="14.1" customHeight="1" x14ac:dyDescent="0.2">
      <c r="B83" s="2" t="s">
        <v>101</v>
      </c>
      <c r="C83" s="2"/>
      <c r="D83" s="2"/>
      <c r="E83" s="64">
        <v>10</v>
      </c>
      <c r="F83" s="65"/>
      <c r="G83" s="68">
        <f>E83*F83</f>
        <v>0</v>
      </c>
      <c r="H83" s="67">
        <f>SUM(F83*E83)</f>
        <v>0</v>
      </c>
    </row>
    <row r="84" spans="2:9" ht="14.1" customHeight="1" x14ac:dyDescent="0.2">
      <c r="B84" s="3" t="s">
        <v>102</v>
      </c>
      <c r="C84" s="3"/>
      <c r="D84" s="3"/>
      <c r="E84" s="64">
        <v>15</v>
      </c>
      <c r="F84" s="65"/>
      <c r="G84" s="68">
        <f>E84*F84</f>
        <v>0</v>
      </c>
      <c r="H84" s="67">
        <f>SUM(F84*E84)</f>
        <v>0</v>
      </c>
    </row>
    <row r="85" spans="2:9" ht="14.1" customHeight="1" x14ac:dyDescent="0.2">
      <c r="B85" s="3" t="s">
        <v>103</v>
      </c>
      <c r="C85" s="3"/>
      <c r="D85" s="3"/>
      <c r="E85" s="64">
        <v>20</v>
      </c>
      <c r="F85" s="65"/>
      <c r="G85" s="68">
        <f>E85*F85</f>
        <v>0</v>
      </c>
      <c r="H85" s="67">
        <f>SUM(F85*E85)</f>
        <v>0</v>
      </c>
    </row>
    <row r="86" spans="2:9" ht="14.1" customHeight="1" x14ac:dyDescent="0.2">
      <c r="B86" s="3" t="s">
        <v>104</v>
      </c>
      <c r="C86" s="3"/>
      <c r="D86" s="3"/>
      <c r="E86" s="64">
        <v>30</v>
      </c>
      <c r="F86" s="65"/>
      <c r="G86" s="68">
        <f>E86*F86</f>
        <v>0</v>
      </c>
      <c r="H86" s="67">
        <f>SUM(F86*E86)</f>
        <v>0</v>
      </c>
    </row>
    <row r="87" spans="2:9" ht="14.1" customHeight="1" x14ac:dyDescent="0.2">
      <c r="B87" s="3" t="s">
        <v>105</v>
      </c>
      <c r="C87" s="3"/>
      <c r="D87" s="3"/>
      <c r="E87" s="64">
        <v>4</v>
      </c>
      <c r="F87" s="65"/>
      <c r="G87" s="68">
        <f>E87*F87</f>
        <v>0</v>
      </c>
      <c r="H87" s="67">
        <f>SUM(F87*E87)</f>
        <v>0</v>
      </c>
    </row>
    <row r="88" spans="2:9" ht="14.1" customHeight="1" x14ac:dyDescent="0.2">
      <c r="B88" s="3" t="s">
        <v>106</v>
      </c>
      <c r="C88" s="3"/>
      <c r="D88" s="3"/>
      <c r="E88" s="64">
        <v>17</v>
      </c>
      <c r="F88" s="65"/>
      <c r="G88" s="68">
        <f>E88*F88</f>
        <v>0</v>
      </c>
      <c r="H88" s="67">
        <f>SUM(F88*E88)</f>
        <v>0</v>
      </c>
    </row>
    <row r="89" spans="2:9" ht="14.1" customHeight="1" x14ac:dyDescent="0.2">
      <c r="B89" s="3" t="s">
        <v>107</v>
      </c>
      <c r="C89" s="3"/>
      <c r="D89" s="3"/>
      <c r="E89" s="64">
        <v>30</v>
      </c>
      <c r="F89" s="65"/>
      <c r="G89" s="68">
        <f>E89*F89</f>
        <v>0</v>
      </c>
      <c r="H89" s="67">
        <f>SUM(F89*E89)</f>
        <v>0</v>
      </c>
    </row>
    <row r="90" spans="2:9" ht="14.1" customHeight="1" x14ac:dyDescent="0.2">
      <c r="B90" s="3" t="s">
        <v>108</v>
      </c>
      <c r="C90" s="3"/>
      <c r="D90" s="3"/>
      <c r="E90" s="64">
        <v>30</v>
      </c>
      <c r="F90" s="65"/>
      <c r="G90" s="68">
        <f>E90*F90</f>
        <v>0</v>
      </c>
      <c r="H90" s="67">
        <f>SUM(F90*E90)</f>
        <v>0</v>
      </c>
    </row>
    <row r="91" spans="2:9" ht="14.1" customHeight="1" x14ac:dyDescent="0.2">
      <c r="B91" s="3" t="s">
        <v>109</v>
      </c>
      <c r="C91" s="3"/>
      <c r="D91" s="3"/>
      <c r="E91" s="64">
        <v>30</v>
      </c>
      <c r="F91" s="65"/>
      <c r="G91" s="68">
        <f>E91*F91</f>
        <v>0</v>
      </c>
      <c r="H91" s="67">
        <f>SUM(F91*E91)</f>
        <v>0</v>
      </c>
    </row>
    <row r="92" spans="2:9" ht="14.1" customHeight="1" x14ac:dyDescent="0.2">
      <c r="B92" s="3" t="s">
        <v>110</v>
      </c>
      <c r="C92" s="3"/>
      <c r="D92" s="3"/>
      <c r="E92" s="64">
        <v>30</v>
      </c>
      <c r="F92" s="65"/>
      <c r="G92" s="68">
        <f>E92*F92</f>
        <v>0</v>
      </c>
      <c r="H92" s="67">
        <f>SUM(F92*E92)</f>
        <v>0</v>
      </c>
      <c r="I92" s="16" t="s">
        <v>111</v>
      </c>
    </row>
    <row r="93" spans="2:9" ht="14.1" customHeight="1" x14ac:dyDescent="0.2">
      <c r="B93" s="3" t="s">
        <v>112</v>
      </c>
      <c r="C93" s="3"/>
      <c r="D93" s="3"/>
      <c r="E93" s="64">
        <v>25</v>
      </c>
      <c r="F93" s="65"/>
      <c r="G93" s="68">
        <f>E93*F93</f>
        <v>0</v>
      </c>
      <c r="H93" s="67">
        <f>SUM(F93*E93)</f>
        <v>0</v>
      </c>
    </row>
    <row r="94" spans="2:9" ht="14.1" customHeight="1" x14ac:dyDescent="0.2">
      <c r="B94" s="3" t="s">
        <v>113</v>
      </c>
      <c r="C94" s="3"/>
      <c r="D94" s="3"/>
      <c r="E94" s="64">
        <v>15</v>
      </c>
      <c r="F94" s="65"/>
      <c r="G94" s="68">
        <f>E94*F94</f>
        <v>0</v>
      </c>
      <c r="H94" s="67">
        <f>SUM(F94*E94)</f>
        <v>0</v>
      </c>
    </row>
    <row r="95" spans="2:9" ht="14.1" customHeight="1" x14ac:dyDescent="0.2">
      <c r="B95" s="3" t="s">
        <v>114</v>
      </c>
      <c r="C95" s="3"/>
      <c r="D95" s="3"/>
      <c r="E95" s="64">
        <v>50</v>
      </c>
      <c r="F95" s="65"/>
      <c r="G95" s="68">
        <f>E95*F95</f>
        <v>0</v>
      </c>
      <c r="H95" s="67">
        <f>SUM(F95*E95)</f>
        <v>0</v>
      </c>
    </row>
    <row r="96" spans="2:9" x14ac:dyDescent="0.2">
      <c r="B96" s="3" t="s">
        <v>115</v>
      </c>
      <c r="C96" s="3"/>
      <c r="D96" s="3"/>
      <c r="E96" s="64">
        <v>12</v>
      </c>
      <c r="F96" s="65"/>
      <c r="G96" s="68">
        <f>E96*F96</f>
        <v>0</v>
      </c>
      <c r="H96" s="67">
        <f>SUM(E96*F96)</f>
        <v>0</v>
      </c>
    </row>
    <row r="97" spans="2:8" x14ac:dyDescent="0.2">
      <c r="B97" s="3" t="s">
        <v>116</v>
      </c>
      <c r="C97" s="3"/>
      <c r="D97" s="3"/>
      <c r="E97" s="64">
        <v>13</v>
      </c>
      <c r="F97" s="65"/>
      <c r="G97" s="68">
        <f>E97*F97</f>
        <v>0</v>
      </c>
      <c r="H97" s="67">
        <f>SUM(E97*F97)</f>
        <v>0</v>
      </c>
    </row>
    <row r="98" spans="2:8" x14ac:dyDescent="0.2">
      <c r="B98" s="3" t="s">
        <v>117</v>
      </c>
      <c r="C98" s="3"/>
      <c r="D98" s="3"/>
      <c r="E98" s="64">
        <v>13</v>
      </c>
      <c r="F98" s="65"/>
      <c r="G98" s="68">
        <f>E98*F98</f>
        <v>0</v>
      </c>
      <c r="H98" s="67">
        <f>SUM(E98*F98)</f>
        <v>0</v>
      </c>
    </row>
    <row r="99" spans="2:8" x14ac:dyDescent="0.2">
      <c r="B99" s="3" t="s">
        <v>118</v>
      </c>
      <c r="C99" s="3"/>
      <c r="D99" s="3"/>
      <c r="E99" s="64">
        <v>13</v>
      </c>
      <c r="F99" s="65"/>
      <c r="G99" s="68">
        <f>E99*F99</f>
        <v>0</v>
      </c>
      <c r="H99" s="67">
        <f>SUM(F99*E99)</f>
        <v>0</v>
      </c>
    </row>
    <row r="100" spans="2:8" x14ac:dyDescent="0.2">
      <c r="B100" s="3" t="s">
        <v>119</v>
      </c>
      <c r="C100" s="3"/>
      <c r="D100" s="3"/>
      <c r="E100" s="64">
        <v>13</v>
      </c>
      <c r="F100" s="65"/>
      <c r="G100" s="68">
        <f>E100*F100</f>
        <v>0</v>
      </c>
      <c r="H100" s="67">
        <f>SUM(F100*E100)</f>
        <v>0</v>
      </c>
    </row>
    <row r="101" spans="2:8" hidden="1" x14ac:dyDescent="0.2">
      <c r="B101" s="3" t="s">
        <v>120</v>
      </c>
      <c r="C101" s="3"/>
      <c r="D101" s="3"/>
      <c r="E101" s="64">
        <v>13</v>
      </c>
      <c r="F101" s="65"/>
      <c r="G101" s="68">
        <f>E101*F101</f>
        <v>0</v>
      </c>
      <c r="H101" s="67">
        <f>SUM(F101*E101)</f>
        <v>0</v>
      </c>
    </row>
    <row r="102" spans="2:8" hidden="1" x14ac:dyDescent="0.2">
      <c r="B102" s="3" t="s">
        <v>121</v>
      </c>
      <c r="C102" s="3"/>
      <c r="D102" s="3"/>
      <c r="E102" s="64">
        <v>13</v>
      </c>
      <c r="F102" s="65"/>
      <c r="G102" s="68">
        <f>E102*F102</f>
        <v>0</v>
      </c>
      <c r="H102" s="67">
        <f>SUM(F102*E102)</f>
        <v>0</v>
      </c>
    </row>
    <row r="103" spans="2:8" hidden="1" x14ac:dyDescent="0.2">
      <c r="B103" s="3" t="s">
        <v>122</v>
      </c>
      <c r="C103" s="3"/>
      <c r="D103" s="3"/>
      <c r="E103" s="64">
        <v>50</v>
      </c>
      <c r="F103" s="65"/>
      <c r="G103" s="68">
        <f>E103*F103</f>
        <v>0</v>
      </c>
      <c r="H103" s="67">
        <f>SUM(F103*E103)</f>
        <v>0</v>
      </c>
    </row>
    <row r="104" spans="2:8" hidden="1" x14ac:dyDescent="0.2">
      <c r="B104" s="3" t="s">
        <v>123</v>
      </c>
      <c r="C104" s="3"/>
      <c r="D104" s="3"/>
      <c r="E104" s="64">
        <v>50</v>
      </c>
      <c r="F104" s="65"/>
      <c r="G104" s="68">
        <f>E104*F104</f>
        <v>0</v>
      </c>
      <c r="H104" s="67">
        <f>SUM(F104*E104)</f>
        <v>0</v>
      </c>
    </row>
    <row r="105" spans="2:8" hidden="1" x14ac:dyDescent="0.2">
      <c r="B105" s="3" t="s">
        <v>124</v>
      </c>
      <c r="C105" s="3"/>
      <c r="D105" s="3"/>
      <c r="E105" s="64">
        <v>20</v>
      </c>
      <c r="F105" s="65"/>
      <c r="G105" s="68">
        <f>E105*F105</f>
        <v>0</v>
      </c>
      <c r="H105" s="67">
        <f>SUM(F105*E105)</f>
        <v>0</v>
      </c>
    </row>
    <row r="106" spans="2:8" hidden="1" x14ac:dyDescent="0.2">
      <c r="B106" s="3" t="s">
        <v>125</v>
      </c>
      <c r="C106" s="3"/>
      <c r="D106" s="3"/>
      <c r="E106" s="64">
        <v>10</v>
      </c>
      <c r="F106" s="65"/>
      <c r="G106" s="68">
        <f>E106*F106</f>
        <v>0</v>
      </c>
      <c r="H106" s="67">
        <f>SUM(F106*E106)</f>
        <v>0</v>
      </c>
    </row>
    <row r="107" spans="2:8" x14ac:dyDescent="0.2">
      <c r="B107" s="3" t="s">
        <v>126</v>
      </c>
      <c r="C107" s="3"/>
      <c r="D107" s="3"/>
      <c r="E107" s="64">
        <v>30</v>
      </c>
      <c r="F107" s="65"/>
      <c r="G107" s="68">
        <f>E107*F107</f>
        <v>0</v>
      </c>
      <c r="H107" s="67">
        <f>SUM(E107*F107)</f>
        <v>0</v>
      </c>
    </row>
    <row r="108" spans="2:8" x14ac:dyDescent="0.2">
      <c r="B108" s="3" t="s">
        <v>127</v>
      </c>
      <c r="C108" s="3"/>
      <c r="D108" s="3"/>
      <c r="E108" s="64">
        <v>8</v>
      </c>
      <c r="F108" s="65"/>
      <c r="G108" s="68">
        <f>E108*F108</f>
        <v>0</v>
      </c>
      <c r="H108" s="67">
        <f>SUM(F108*E108)</f>
        <v>0</v>
      </c>
    </row>
    <row r="109" spans="2:8" x14ac:dyDescent="0.2">
      <c r="B109" s="3" t="s">
        <v>128</v>
      </c>
      <c r="C109" s="3"/>
      <c r="D109" s="3"/>
      <c r="E109" s="64">
        <v>18</v>
      </c>
      <c r="F109" s="65"/>
      <c r="G109" s="68">
        <f>E109*F109</f>
        <v>0</v>
      </c>
      <c r="H109" s="67">
        <f>SUM(F109*E109)</f>
        <v>0</v>
      </c>
    </row>
    <row r="110" spans="2:8" hidden="1" x14ac:dyDescent="0.2">
      <c r="B110" s="1" t="s">
        <v>129</v>
      </c>
      <c r="C110" s="1"/>
      <c r="D110" s="1"/>
      <c r="E110" s="70">
        <v>49</v>
      </c>
      <c r="F110" s="71"/>
      <c r="G110" s="72">
        <f>E110*F110</f>
        <v>0</v>
      </c>
      <c r="H110" s="73">
        <f>SUM(F110*E110)</f>
        <v>0</v>
      </c>
    </row>
    <row r="111" spans="2:8" ht="36" customHeight="1" x14ac:dyDescent="0.2">
      <c r="B111" s="95" t="s">
        <v>130</v>
      </c>
      <c r="C111" s="95"/>
      <c r="D111" s="95"/>
      <c r="E111" s="95"/>
      <c r="F111" s="95"/>
      <c r="G111" s="74">
        <f>E111*F111</f>
        <v>0</v>
      </c>
      <c r="H111" s="75">
        <f>IF(AND(I7="Poczta Polska",G49&lt;2600),40,IF(G49&gt;=2600,0,IF(G49&gt;=1000,10,15)))</f>
        <v>15</v>
      </c>
    </row>
    <row r="112" spans="2:8" ht="22.5" customHeight="1" x14ac:dyDescent="0.2">
      <c r="B112" s="96" t="s">
        <v>131</v>
      </c>
      <c r="C112" s="96"/>
      <c r="D112" s="96"/>
      <c r="E112" s="96"/>
      <c r="F112" s="96"/>
      <c r="G112" s="76">
        <f>SUM(G53:G111)</f>
        <v>0</v>
      </c>
      <c r="H112" s="77">
        <f>SUM(H53:H111)</f>
        <v>15</v>
      </c>
    </row>
    <row r="113" spans="2:8" ht="3.6" customHeight="1" x14ac:dyDescent="0.2">
      <c r="B113" s="78"/>
      <c r="C113" s="78"/>
      <c r="D113" s="79"/>
      <c r="E113" s="79"/>
      <c r="F113" s="78"/>
      <c r="G113" s="78"/>
      <c r="H113" s="80"/>
    </row>
    <row r="114" spans="2:8" x14ac:dyDescent="0.2">
      <c r="B114" s="97" t="s">
        <v>132</v>
      </c>
      <c r="C114" s="97"/>
      <c r="D114" s="97"/>
      <c r="E114" s="97"/>
      <c r="F114" s="97"/>
      <c r="G114" s="81">
        <f>I49+G112</f>
        <v>0</v>
      </c>
      <c r="H114" s="82">
        <f>SUM(I49+H112)</f>
        <v>15</v>
      </c>
    </row>
    <row r="115" spans="2:8" ht="19.5" customHeight="1" x14ac:dyDescent="0.2">
      <c r="B115" s="83"/>
      <c r="C115" s="83"/>
      <c r="D115" s="98" t="s">
        <v>133</v>
      </c>
      <c r="E115" s="98"/>
      <c r="F115" s="98"/>
      <c r="G115" s="84"/>
      <c r="H115" s="85">
        <v>0</v>
      </c>
    </row>
    <row r="116" spans="2:8" x14ac:dyDescent="0.2">
      <c r="B116" s="99"/>
      <c r="C116" s="99"/>
      <c r="D116" s="100" t="str">
        <f>IF(OR(I6="Za pobraniem", I6="Prowizja + pobranie"),"POBRANIE","Pozostało do zapłaty")</f>
        <v>Pozostało do zapłaty</v>
      </c>
      <c r="E116" s="100"/>
      <c r="F116" s="100"/>
      <c r="G116" s="86"/>
      <c r="H116" s="87">
        <f>SUM(H114-H115)</f>
        <v>15</v>
      </c>
    </row>
    <row r="117" spans="2:8" ht="4.5" customHeight="1" x14ac:dyDescent="0.2">
      <c r="B117" s="101"/>
      <c r="C117" s="101"/>
      <c r="D117" s="88"/>
      <c r="E117" s="88"/>
      <c r="F117" s="88"/>
      <c r="G117" s="89"/>
      <c r="H117" s="90"/>
    </row>
    <row r="118" spans="2:8" ht="15" customHeight="1" x14ac:dyDescent="0.2">
      <c r="B118" s="102"/>
      <c r="C118" s="102"/>
      <c r="D118" s="103" t="s">
        <v>134</v>
      </c>
      <c r="E118" s="103"/>
      <c r="F118" s="103"/>
      <c r="G118" s="91"/>
      <c r="H118" s="104" t="s">
        <v>135</v>
      </c>
    </row>
    <row r="119" spans="2:8" x14ac:dyDescent="0.2">
      <c r="B119" s="105"/>
      <c r="C119" s="105"/>
      <c r="D119" s="103"/>
      <c r="E119" s="103"/>
      <c r="F119" s="103"/>
      <c r="G119" s="92"/>
      <c r="H119" s="104"/>
    </row>
    <row r="120" spans="2:8" ht="15" customHeight="1" x14ac:dyDescent="0.2">
      <c r="B120" s="101"/>
      <c r="C120" s="101"/>
      <c r="D120" s="106"/>
      <c r="E120" s="106"/>
      <c r="F120" s="106"/>
      <c r="G120" s="106"/>
      <c r="H120" s="106"/>
    </row>
    <row r="121" spans="2:8" ht="2.25" customHeight="1" x14ac:dyDescent="0.2">
      <c r="B121" s="101"/>
      <c r="C121" s="101"/>
      <c r="D121" s="106"/>
      <c r="E121" s="106"/>
      <c r="F121" s="106"/>
      <c r="G121" s="106"/>
      <c r="H121" s="106"/>
    </row>
    <row r="122" spans="2:8" x14ac:dyDescent="0.2">
      <c r="B122" s="107" t="s">
        <v>136</v>
      </c>
      <c r="C122" s="107"/>
      <c r="D122" s="79"/>
    </row>
    <row r="123" spans="2:8" x14ac:dyDescent="0.2">
      <c r="E123" s="108" t="s">
        <v>137</v>
      </c>
      <c r="F123" s="108"/>
      <c r="G123" s="108"/>
      <c r="H123" s="108"/>
    </row>
  </sheetData>
  <mergeCells count="85">
    <mergeCell ref="B120:C120"/>
    <mergeCell ref="D120:H121"/>
    <mergeCell ref="B121:C121"/>
    <mergeCell ref="B122:C122"/>
    <mergeCell ref="E123:H123"/>
    <mergeCell ref="B117:C117"/>
    <mergeCell ref="B118:C118"/>
    <mergeCell ref="D118:F119"/>
    <mergeCell ref="H118:H119"/>
    <mergeCell ref="B119:C119"/>
    <mergeCell ref="B112:F112"/>
    <mergeCell ref="B114:F114"/>
    <mergeCell ref="D115:F115"/>
    <mergeCell ref="B116:C116"/>
    <mergeCell ref="D116:F116"/>
    <mergeCell ref="B107:D107"/>
    <mergeCell ref="B108:D108"/>
    <mergeCell ref="B109:D109"/>
    <mergeCell ref="B110:D110"/>
    <mergeCell ref="B111:F111"/>
    <mergeCell ref="B102:D102"/>
    <mergeCell ref="B103:D103"/>
    <mergeCell ref="B104:D104"/>
    <mergeCell ref="B105:D105"/>
    <mergeCell ref="B106:D106"/>
    <mergeCell ref="B97:D97"/>
    <mergeCell ref="B98:D98"/>
    <mergeCell ref="B99:D99"/>
    <mergeCell ref="B100:D100"/>
    <mergeCell ref="B101:D101"/>
    <mergeCell ref="B92:D92"/>
    <mergeCell ref="B93:D93"/>
    <mergeCell ref="B94:D94"/>
    <mergeCell ref="B95:D95"/>
    <mergeCell ref="B96:D9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C6:E6"/>
    <mergeCell ref="F6:H6"/>
    <mergeCell ref="F7:H7"/>
    <mergeCell ref="B49:F49"/>
    <mergeCell ref="G49:H49"/>
    <mergeCell ref="B2:B5"/>
    <mergeCell ref="C2:E5"/>
    <mergeCell ref="F3:H3"/>
    <mergeCell ref="F4:H4"/>
    <mergeCell ref="F5:H5"/>
  </mergeCells>
  <dataValidations count="1">
    <dataValidation type="decimal" allowBlank="1" showInputMessage="1" promptTitle="Płatność prowizją:" prompt="Wpisz kwotę o którą zostanie pomniejszona płatność za zamówienie." sqref="H115" xr:uid="{00000000-0002-0000-0000-000000000000}">
      <formula1>0</formula1>
      <formula2>99999999</formula2>
    </dataValidation>
  </dataValidations>
  <hyperlinks>
    <hyperlink ref="C6" r:id="rId1" xr:uid="{00000000-0004-0000-0000-000000000000}"/>
  </hyperlinks>
  <pageMargins left="0.97013888888888899" right="0.25" top="0.360416666666667" bottom="0.75" header="0.51180555555555496" footer="0.51180555555555496"/>
  <pageSetup paperSize="9" scale="60" firstPageNumber="0" orientation="portrait" horizontalDpi="300" verticalDpi="300"/>
  <rowBreaks count="1" manualBreakCount="1">
    <brk id="5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Błąd" error="Wybierz formę płatności z pośród dostępnych na liście" promptTitle="Metoda wysyłki" prompt="Naciśnij &quot;strzałkę&quot; i wybierz jedną form płatności znajdujących się na liście." xr:uid="{00000000-0002-0000-0000-000001000000}">
          <x14:formula1>
            <xm:f>Arkusz2!$A$2:$A$4</xm:f>
          </x14:formula1>
          <x14:formula2>
            <xm:f>0</xm:f>
          </x14:formula2>
          <xm:sqref>I7</xm:sqref>
        </x14:dataValidation>
        <x14:dataValidation type="list" allowBlank="1" showInputMessage="1" showErrorMessage="1" errorTitle="Błąd" error="Wybierz metodę płatności z pośród pozycji na liście" promptTitle="Metoda płatności" prompt="Naciśnij &quot;strzałkę&quot; i wybierz jedną form płatności znajdujących się na liście." xr:uid="{00000000-0002-0000-0000-000002000000}">
          <x14:formula1>
            <xm:f>Arkusz2!$C$2:$C$5</xm:f>
          </x14:formula1>
          <x14:formula2>
            <xm:f>0</xm:f>
          </x14:formula2>
          <xm:sqref>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zoomScaleNormal="100" workbookViewId="0">
      <selection activeCell="C7" sqref="C7"/>
    </sheetView>
  </sheetViews>
  <sheetFormatPr defaultRowHeight="15" x14ac:dyDescent="0.2"/>
  <cols>
    <col min="1" max="1" width="15.6015625" customWidth="1"/>
    <col min="2" max="2" width="8.609375" customWidth="1"/>
    <col min="3" max="3" width="17.08203125" customWidth="1"/>
    <col min="4" max="1025" width="8.609375" customWidth="1"/>
  </cols>
  <sheetData>
    <row r="1" spans="1:3" x14ac:dyDescent="0.2">
      <c r="A1" s="93" t="s">
        <v>138</v>
      </c>
      <c r="C1" s="93" t="s">
        <v>139</v>
      </c>
    </row>
    <row r="2" spans="1:3" x14ac:dyDescent="0.2">
      <c r="A2" s="94" t="s">
        <v>140</v>
      </c>
      <c r="C2" t="s">
        <v>141</v>
      </c>
    </row>
    <row r="3" spans="1:3" x14ac:dyDescent="0.2">
      <c r="A3" s="94" t="str">
        <f>IF(Arkusz1!I6="Za pobraniem","-","Odbiór własny")</f>
        <v>Odbiór własny</v>
      </c>
      <c r="C3" t="s">
        <v>133</v>
      </c>
    </row>
    <row r="4" spans="1:3" x14ac:dyDescent="0.2">
      <c r="A4" s="94" t="s">
        <v>142</v>
      </c>
      <c r="C4" t="s">
        <v>143</v>
      </c>
    </row>
    <row r="5" spans="1:3" x14ac:dyDescent="0.2">
      <c r="C5" t="s">
        <v>144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"/>
  <cols>
    <col min="1" max="1025" width="8.6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Excel Android</Application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2006-09-22T13:37:51Z</dcterms:created>
  <dcterms:modified xsi:type="dcterms:W3CDTF">2019-11-01T12:45:14Z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